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xml"/>
  <Override PartName="/xl/charts/chart7.xml" ContentType="application/vnd.openxmlformats-officedocument.drawingml.chart+xml"/>
  <Override PartName="/xl/drawings/drawing8.xml" ContentType="application/vnd.openxmlformats-officedocument.drawing+xml"/>
  <Override PartName="/xl/charts/chart8.xml" ContentType="application/vnd.openxmlformats-officedocument.drawingml.chart+xml"/>
  <Override PartName="/xl/drawings/drawing9.xml" ContentType="application/vnd.openxmlformats-officedocument.drawing+xml"/>
  <Override PartName="/xl/charts/chart9.xml" ContentType="application/vnd.openxmlformats-officedocument.drawingml.chart+xml"/>
  <Override PartName="/xl/drawings/drawing10.xml" ContentType="application/vnd.openxmlformats-officedocument.drawing+xml"/>
  <Override PartName="/xl/charts/chart10.xml" ContentType="application/vnd.openxmlformats-officedocument.drawingml.chart+xml"/>
  <Override PartName="/xl/drawings/drawing11.xml" ContentType="application/vnd.openxmlformats-officedocument.drawing+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showInkAnnotation="0" autoCompressPictures="0"/>
  <bookViews>
    <workbookView xWindow="345" yWindow="540" windowWidth="15600" windowHeight="11220"/>
  </bookViews>
  <sheets>
    <sheet name="MIR FIN" sheetId="1" r:id="rId1"/>
    <sheet name="MIR PROPOSITO" sheetId="12" r:id="rId2"/>
    <sheet name="MIR C1" sheetId="17" r:id="rId3"/>
    <sheet name="MIR C2" sheetId="13" r:id="rId4"/>
    <sheet name="MIR C3" sheetId="14" r:id="rId5"/>
    <sheet name="MIR C4" sheetId="15" r:id="rId6"/>
    <sheet name="Actividad 1 C1" sheetId="9" r:id="rId7"/>
    <sheet name="Actividad 2 C1" sheetId="3" r:id="rId8"/>
    <sheet name="Actividad 1 C2" sheetId="18" r:id="rId9"/>
    <sheet name="Actividad 1 C3" sheetId="5" r:id="rId10"/>
    <sheet name="Actividad 2 C3" sheetId="7" r:id="rId11"/>
    <sheet name="Actividad 1 C4" sheetId="8" r:id="rId12"/>
    <sheet name="Actividad 2 C4" sheetId="10" r:id="rId13"/>
    <sheet name="Datos " sheetId="16" state="hidden" r:id="rId14"/>
  </sheets>
  <definedNames>
    <definedName name="_xlnm.Print_Area" localSheetId="6">'Actividad 1 C1'!$A$1:$G$60</definedName>
    <definedName name="_xlnm.Print_Area" localSheetId="8">'Actividad 1 C2'!$A$1:$G$56</definedName>
    <definedName name="_xlnm.Print_Area" localSheetId="9">'Actividad 1 C3'!$A$1:$H$43</definedName>
    <definedName name="_xlnm.Print_Area" localSheetId="11">'Actividad 1 C4'!$A$1:$H$27</definedName>
    <definedName name="_xlnm.Print_Area" localSheetId="7">'Actividad 2 C1'!$A$1:$G$54</definedName>
    <definedName name="_xlnm.Print_Area" localSheetId="10">'Actividad 2 C3'!$A$1:$H$57</definedName>
    <definedName name="_xlnm.Print_Area" localSheetId="12">'Actividad 2 C4'!$A$1:$H$25</definedName>
    <definedName name="_xlnm.Print_Area" localSheetId="2">'MIR C1'!$A$1:$G$46</definedName>
    <definedName name="_xlnm.Print_Area" localSheetId="3">'MIR C2'!$A$1:$G$46</definedName>
    <definedName name="_xlnm.Print_Area" localSheetId="4">'MIR C3'!$A$1:$G$56</definedName>
    <definedName name="_xlnm.Print_Area" localSheetId="5">'MIR C4'!$A$1:$H$42</definedName>
    <definedName name="_xlnm.Print_Area" localSheetId="0">'MIR FIN'!$A$1:$H$62</definedName>
    <definedName name="_xlnm.Print_Area" localSheetId="1">'MIR PROPOSITO'!$A$1:$G$55</definedName>
    <definedName name="_xlnm.Print_Titles" localSheetId="6">'Actividad 1 C1'!$2:$4</definedName>
    <definedName name="_xlnm.Print_Titles" localSheetId="8">'Actividad 1 C2'!$2:$4</definedName>
    <definedName name="_xlnm.Print_Titles" localSheetId="9">'Actividad 1 C3'!$2:$4</definedName>
    <definedName name="_xlnm.Print_Titles" localSheetId="11">'Actividad 1 C4'!$2:$4</definedName>
    <definedName name="_xlnm.Print_Titles" localSheetId="7">'Actividad 2 C1'!$2:$4</definedName>
    <definedName name="_xlnm.Print_Titles" localSheetId="10">'Actividad 2 C3'!$2:$4</definedName>
    <definedName name="_xlnm.Print_Titles" localSheetId="12">'Actividad 2 C4'!$2:$4</definedName>
    <definedName name="_xlnm.Print_Titles" localSheetId="2">'MIR C1'!$2:$4</definedName>
    <definedName name="_xlnm.Print_Titles" localSheetId="3">'MIR C2'!$2:$4</definedName>
    <definedName name="_xlnm.Print_Titles" localSheetId="4">'MIR C3'!$2:$4</definedName>
    <definedName name="_xlnm.Print_Titles" localSheetId="5">'MIR C4'!$2:$4</definedName>
    <definedName name="_xlnm.Print_Titles" localSheetId="0">'MIR FIN'!$2:$4</definedName>
    <definedName name="_xlnm.Print_Titles" localSheetId="1">'MIR PROPOSITO'!$2:$4</definedName>
  </definedNames>
  <calcPr calcId="144525"/>
  <extLst>
    <ext xmlns:mx="http://schemas.microsoft.com/office/mac/excel/2008/main" uri="{7523E5D3-25F3-A5E0-1632-64F254C22452}">
      <mx:ArchID Flags="2"/>
    </ext>
  </extLst>
</workbook>
</file>

<file path=xl/calcChain.xml><?xml version="1.0" encoding="utf-8"?>
<calcChain xmlns="http://schemas.openxmlformats.org/spreadsheetml/2006/main">
  <c r="E39" i="16" l="1"/>
  <c r="E40" i="16"/>
  <c r="E41" i="16"/>
  <c r="E42" i="16"/>
  <c r="E43" i="16"/>
  <c r="E44" i="16"/>
  <c r="C159" i="16" l="1"/>
  <c r="J162" i="16"/>
  <c r="L160" i="16"/>
  <c r="I160" i="16"/>
  <c r="L159" i="16"/>
  <c r="K159" i="16"/>
  <c r="K169" i="16" s="1"/>
  <c r="J159" i="16"/>
  <c r="I159" i="16"/>
  <c r="I169" i="16" s="1"/>
  <c r="C109" i="16"/>
  <c r="C110" i="16"/>
  <c r="L169" i="16" l="1"/>
  <c r="J169" i="16"/>
  <c r="C152" i="16"/>
  <c r="C151" i="16"/>
  <c r="C150" i="16"/>
  <c r="C149" i="16"/>
  <c r="C148" i="16"/>
  <c r="C147" i="16"/>
  <c r="L146" i="16"/>
  <c r="K146" i="16"/>
  <c r="J146" i="16"/>
  <c r="I146" i="16"/>
  <c r="C146" i="16"/>
  <c r="C134" i="16"/>
  <c r="M160" i="16" l="1"/>
  <c r="M146" i="16"/>
  <c r="D123" i="16"/>
  <c r="D124" i="16"/>
  <c r="D125" i="16"/>
  <c r="D126" i="16"/>
  <c r="D127" i="16"/>
  <c r="D128" i="16"/>
  <c r="D122" i="16"/>
  <c r="M109" i="16" l="1"/>
  <c r="E97" i="16"/>
  <c r="J103" i="16"/>
  <c r="L103" i="16"/>
  <c r="K100" i="16"/>
  <c r="K99" i="16"/>
  <c r="I97" i="16"/>
  <c r="I103" i="16" s="1"/>
  <c r="K103" i="16" l="1"/>
  <c r="M98" i="16" s="1"/>
  <c r="E76" i="16"/>
  <c r="E77" i="16"/>
  <c r="E78" i="16"/>
  <c r="E79" i="16"/>
  <c r="E80" i="16"/>
  <c r="E81" i="16"/>
  <c r="E82" i="16"/>
  <c r="E75" i="16"/>
  <c r="C75" i="16"/>
  <c r="L79" i="16"/>
  <c r="L76" i="16"/>
  <c r="L75" i="16"/>
  <c r="K81" i="16"/>
  <c r="K75" i="16"/>
  <c r="L91" i="16" l="1"/>
  <c r="K91" i="16"/>
  <c r="J85" i="16"/>
  <c r="J82" i="16"/>
  <c r="I81" i="16"/>
  <c r="J75" i="16"/>
  <c r="I76" i="16"/>
  <c r="I75" i="16"/>
  <c r="C63" i="16"/>
  <c r="L63" i="16"/>
  <c r="I91" i="16" l="1"/>
  <c r="J91" i="16"/>
  <c r="C51" i="16"/>
  <c r="C52" i="16"/>
  <c r="E38" i="16"/>
  <c r="C38" i="16"/>
  <c r="M76" i="16" l="1"/>
  <c r="L40" i="16"/>
  <c r="L38" i="16"/>
  <c r="L39" i="16"/>
  <c r="K40" i="16"/>
  <c r="K39" i="16"/>
  <c r="K38" i="16"/>
  <c r="J38" i="16"/>
  <c r="I38" i="16"/>
  <c r="J39" i="16"/>
  <c r="I39" i="16"/>
  <c r="E6" i="16"/>
  <c r="D6" i="16"/>
  <c r="I43" i="16" l="1"/>
  <c r="J43" i="16"/>
  <c r="K43" i="16"/>
  <c r="L43" i="16"/>
  <c r="D161" i="16"/>
  <c r="C160" i="16" s="1"/>
  <c r="D162" i="16"/>
  <c r="D163" i="16"/>
  <c r="D164" i="16"/>
  <c r="D165" i="16"/>
  <c r="D166" i="16"/>
  <c r="C165" i="16" l="1"/>
  <c r="C161" i="16"/>
  <c r="C162" i="16"/>
  <c r="C163" i="16"/>
  <c r="C164" i="16"/>
  <c r="C166" i="16"/>
  <c r="C76" i="16" l="1"/>
  <c r="C77" i="16"/>
  <c r="C78" i="16"/>
  <c r="C79" i="16"/>
  <c r="C80" i="16"/>
  <c r="C81" i="16"/>
  <c r="C82" i="16"/>
  <c r="C64" i="16"/>
  <c r="C67" i="16"/>
  <c r="C66" i="16"/>
  <c r="C65" i="16"/>
  <c r="C39" i="16"/>
  <c r="C45" i="16"/>
  <c r="C44" i="16"/>
  <c r="C43" i="16"/>
  <c r="C42" i="16"/>
  <c r="C41" i="16"/>
  <c r="C40" i="16"/>
  <c r="E7" i="16" l="1"/>
  <c r="D7" i="16"/>
  <c r="E11" i="16"/>
  <c r="E10" i="16"/>
  <c r="E9" i="16"/>
  <c r="E8" i="16"/>
  <c r="M39" i="16" l="1"/>
</calcChain>
</file>

<file path=xl/sharedStrings.xml><?xml version="1.0" encoding="utf-8"?>
<sst xmlns="http://schemas.openxmlformats.org/spreadsheetml/2006/main" count="756" uniqueCount="285">
  <si>
    <t>ALINEACIÓN</t>
  </si>
  <si>
    <t>PORCENTAJE</t>
  </si>
  <si>
    <t>ESTRATÉGICO</t>
  </si>
  <si>
    <t>EFICACIA</t>
  </si>
  <si>
    <t>NIVEL:</t>
  </si>
  <si>
    <t>TIPO DEL INDICADOR:</t>
  </si>
  <si>
    <t>DIMENSIÓN A MEDIR:</t>
  </si>
  <si>
    <t>FÓRMULA:</t>
  </si>
  <si>
    <t>UNIDAD DE MEDIDA:</t>
  </si>
  <si>
    <t>RESULTADOS OBTENIDOS:</t>
  </si>
  <si>
    <t>HABITANTES BENEFICIADOS</t>
  </si>
  <si>
    <t>ENTIDAD:</t>
  </si>
  <si>
    <t>EJE RECTOR:</t>
  </si>
  <si>
    <t>PLAN ESTATAL DE DESARROLLO</t>
  </si>
  <si>
    <t>MISIÓN DE LA ENTIDAD</t>
  </si>
  <si>
    <t>VISIÓN DE LA ENTIDAD:</t>
  </si>
  <si>
    <t>MATRIZ DE INDICADORES PARA RESULTADOS</t>
  </si>
  <si>
    <t>[(MUNICIPIOS CON COBERTURA EN EL AÑO/MUNICIPIOS CON COBERTURA EN EL AÑO BASE) -1] *100</t>
  </si>
  <si>
    <t>INDICADOR PARA RESULTADOS: PORCENTAJE DE BECAS AL EXTRANJERO</t>
  </si>
  <si>
    <t>BECAS CONACYT - GOBIERNO DEL ESTADO DE DURANGO</t>
  </si>
  <si>
    <t>BECAS POSIBLES</t>
  </si>
  <si>
    <t xml:space="preserve">BECAS OTORGADAS </t>
  </si>
  <si>
    <t>BECAS PARA ESTUDIOS DE MAESTRÍA</t>
  </si>
  <si>
    <t>BECAS PARA ESTUDIOS DE DOCTORADO</t>
  </si>
  <si>
    <t>INVERSIÓN * MDP</t>
  </si>
  <si>
    <t xml:space="preserve">TOTAL </t>
  </si>
  <si>
    <t>EFICIENCIA</t>
  </si>
  <si>
    <t>INDICADOR PARA RESULTADOS: TASA DE VARIACIÓN DE APOYOS OTORGADOS</t>
  </si>
  <si>
    <t>APOYOS OTORGADOS</t>
  </si>
  <si>
    <t xml:space="preserve">TASA DE VARIACIÓN DE APOYOS A INVESTIGADORES </t>
  </si>
  <si>
    <t xml:space="preserve">APOYOS OTORGADOS </t>
  </si>
  <si>
    <t xml:space="preserve">HABITANTES BENEFICIADOS </t>
  </si>
  <si>
    <t xml:space="preserve">PORCENTAJE </t>
  </si>
  <si>
    <t>PORCENTAJE DE PARTICIPACIÓN</t>
  </si>
  <si>
    <t>PROMEDIO</t>
  </si>
  <si>
    <t>MUNICIPIOS BENEFICIADOS</t>
  </si>
  <si>
    <t>VARIACIÓN EN LA COBERTURA DE CTI</t>
  </si>
  <si>
    <t>MUNICIPIOS CON COBERTURA</t>
  </si>
  <si>
    <t xml:space="preserve">MUNICIPIOS SIN COBERTURA </t>
  </si>
  <si>
    <t>POBLACIÓN ATENDIDA</t>
  </si>
  <si>
    <t>MIEMBROS</t>
  </si>
  <si>
    <t>BENEFICIARIOS</t>
  </si>
  <si>
    <t>BENEFICIARIOS DE PROGRAMAS DE PROMOCIÓN</t>
  </si>
  <si>
    <t>INDICADOR PARA RESULTADOS: PROMEDIO DE PROYECTOS DESARROLLADOS</t>
  </si>
  <si>
    <t>CONVOCATORIAS</t>
  </si>
  <si>
    <t>TASA DE VARIACIÓN</t>
  </si>
  <si>
    <t>PERIODO</t>
  </si>
  <si>
    <t>MIEMBROS DEL S.N.I.</t>
  </si>
  <si>
    <t>ACTIVIDAD</t>
  </si>
  <si>
    <t>FIN</t>
  </si>
  <si>
    <t>Consejo de Ciencia y Tecnología del Estado de Durango</t>
  </si>
  <si>
    <t xml:space="preserve">Fin </t>
  </si>
  <si>
    <t>COBERTURA DE CIENCIA, TECNOLOGÍA E INNOVACIÓN EN DURANGO</t>
  </si>
  <si>
    <t xml:space="preserve">Tasa de Variación </t>
  </si>
  <si>
    <t>Periodo</t>
  </si>
  <si>
    <t>Variación</t>
  </si>
  <si>
    <t>PROPÓSITO</t>
  </si>
  <si>
    <t>Porcentaje de Población Atendida</t>
  </si>
  <si>
    <t>Porcentaje</t>
  </si>
  <si>
    <t>COMPONENTE</t>
  </si>
  <si>
    <t>COMPONENTE:</t>
  </si>
  <si>
    <t xml:space="preserve">INVERSIÓN MDP </t>
  </si>
  <si>
    <t>Componente 1</t>
  </si>
  <si>
    <t>GESTIÓN</t>
  </si>
  <si>
    <t>Programas de promoción de ciencia, tecnología e innovación implementados</t>
  </si>
  <si>
    <t xml:space="preserve">Periodo </t>
  </si>
  <si>
    <t xml:space="preserve">Porcentaje </t>
  </si>
  <si>
    <t>Componente 2</t>
  </si>
  <si>
    <t>Componente 3</t>
  </si>
  <si>
    <t>PROPUESTAS PRESENTADAS</t>
  </si>
  <si>
    <t>ACTIVIDAD:</t>
  </si>
  <si>
    <t xml:space="preserve">Consejo de Ciencia y Tecnología del Estado de Durango </t>
  </si>
  <si>
    <t xml:space="preserve">ACTIVIDAD: </t>
  </si>
  <si>
    <t xml:space="preserve">PROPUESTAS PRESENTADAS </t>
  </si>
  <si>
    <t>PROPUESTAS BENEFICIADAS</t>
  </si>
  <si>
    <t>FORTALECIMIENTO, DESARROLLO Y PROMOCIÓN DE LA CIENCIA, LA TECNOLOGÍA Y LA INNOVACIÓN</t>
  </si>
  <si>
    <t xml:space="preserve">Gobierno con Sentido Humano y Social </t>
  </si>
  <si>
    <t>OBJETIVO:</t>
  </si>
  <si>
    <t>Trimestre 1</t>
  </si>
  <si>
    <t>Trimestre 2</t>
  </si>
  <si>
    <t>Trimestre 3</t>
  </si>
  <si>
    <t>Trimestre 4</t>
  </si>
  <si>
    <t xml:space="preserve">Total </t>
  </si>
  <si>
    <t xml:space="preserve">Durango </t>
  </si>
  <si>
    <t>Durango</t>
  </si>
  <si>
    <t>Gómez Palacio</t>
  </si>
  <si>
    <t>Pueblo Nuevo</t>
  </si>
  <si>
    <t>Lerdo</t>
  </si>
  <si>
    <t>El Oro</t>
  </si>
  <si>
    <t>Santiago Papasquiaro</t>
  </si>
  <si>
    <t>Mapimí</t>
  </si>
  <si>
    <t>Ocampo</t>
  </si>
  <si>
    <t>Vicente Guerrero</t>
  </si>
  <si>
    <t>Tepehuanes</t>
  </si>
  <si>
    <t>Rodeo</t>
  </si>
  <si>
    <t>Poanas</t>
  </si>
  <si>
    <t>Guadalupe Victoria</t>
  </si>
  <si>
    <t xml:space="preserve">Lerdo </t>
  </si>
  <si>
    <t>Cuencamé</t>
  </si>
  <si>
    <t>INDICADOR PARA RESULTADOS: TASA DE VARIACIÓN DE COBERTURA DE CIENCIA Y TECNOLOGÍA E INNOVACIÓN</t>
  </si>
  <si>
    <t>Los estudiantes de educación básica, media superior, superior, posgrado, investigadores y empresarios incrementan su capacidad de aplicación de la ciencia, tecnología e innovación</t>
  </si>
  <si>
    <t>INVERSIÓN MDP *</t>
  </si>
  <si>
    <t xml:space="preserve">* Inversión Estatal </t>
  </si>
  <si>
    <t>INDICADOR PARA RESULTADOS: PORCENTAJE DE POBLACIÓN ATENDIDA</t>
  </si>
  <si>
    <t xml:space="preserve">Propósito </t>
  </si>
  <si>
    <t xml:space="preserve">POBLACIÓN  ATENDIDA </t>
  </si>
  <si>
    <t>INDICADOR PARA RESULTADOS: TASA DE VARIACIÓN DE INVESTIGADORES</t>
  </si>
  <si>
    <t>VARIACIÓN INVESTIGADORES</t>
  </si>
  <si>
    <t>-</t>
  </si>
  <si>
    <t xml:space="preserve">OBJETIVO: </t>
  </si>
  <si>
    <t>INDICADOR PARA RESULTADOS: TASA DE VARIACIÓN DE POBLACIÓN ATENDIDA</t>
  </si>
  <si>
    <t>VARIACIÓN DE POBLACIÓN ATENDIDA</t>
  </si>
  <si>
    <t>Entrega de apoyos institucionales para actividades científicas o académicas nacionales e internacionales</t>
  </si>
  <si>
    <t>[(APOYOS OTORGADOS EN EL PERIODO / APOYOS OTORGADOS EN EL PERIODO ANTERIOR) -1] * 100</t>
  </si>
  <si>
    <t>VARIACIÓN DE APOYOS OTORGADOS</t>
  </si>
  <si>
    <t>Promoción de la ciencia, la tecnología y la innovación en el Estado</t>
  </si>
  <si>
    <t>((BENEFICIARIOS DE PROGRAMAS DE PROMOCIÓN/BENEFICIARIOS DE PROGRAMAS DE PROMOCIÓN EN EL PERIODO BASE) -1) * 100</t>
  </si>
  <si>
    <t xml:space="preserve">TASA DE VARIACIÓN DE PROMOCIÓN </t>
  </si>
  <si>
    <t>VARIACIÓN</t>
  </si>
  <si>
    <t xml:space="preserve">POBLACIÓN ATENDIDA </t>
  </si>
  <si>
    <t>VARIACIÓN DE PROMOCIÓN</t>
  </si>
  <si>
    <t>Fortalecimiento de la vinculación academia - empresa</t>
  </si>
  <si>
    <t>Francisco</t>
  </si>
  <si>
    <t>Jorge C</t>
  </si>
  <si>
    <t>PROPUESTAS SELECCIONADAS</t>
  </si>
  <si>
    <t>Matriz de Indicadores de Resultados 2019</t>
  </si>
  <si>
    <t>Datos y Tablas</t>
  </si>
  <si>
    <t>[(MAP/MAB)-1 *100]</t>
  </si>
  <si>
    <t>Fórmula</t>
  </si>
  <si>
    <t xml:space="preserve">Gómez Palacio </t>
  </si>
  <si>
    <t xml:space="preserve">Mezquital </t>
  </si>
  <si>
    <t>Nazas</t>
  </si>
  <si>
    <t>Súchil</t>
  </si>
  <si>
    <t>San Luis del Cordero</t>
  </si>
  <si>
    <t>San Pedro del Gallo</t>
  </si>
  <si>
    <t>San Juan de Guadalupe</t>
  </si>
  <si>
    <t>Nombre de Dios</t>
  </si>
  <si>
    <t>Hidalgo</t>
  </si>
  <si>
    <t>San Bernardo</t>
  </si>
  <si>
    <t>San Juan del Río</t>
  </si>
  <si>
    <t>Nuevo Ideal</t>
  </si>
  <si>
    <t>Santa Clara</t>
  </si>
  <si>
    <t>Meta 2019</t>
  </si>
  <si>
    <t xml:space="preserve">Fórmula </t>
  </si>
  <si>
    <t>(PA / PAB)*100</t>
  </si>
  <si>
    <t>Denis</t>
  </si>
  <si>
    <t>Sofia</t>
  </si>
  <si>
    <t>VARIACIÓN RESPECTO AL PA</t>
  </si>
  <si>
    <t>P/C</t>
  </si>
  <si>
    <t>PROMEDIO DE PROYECTOS</t>
  </si>
  <si>
    <t>PROYECTOS</t>
  </si>
  <si>
    <t>Proyectos</t>
  </si>
  <si>
    <t>Convocatorias</t>
  </si>
  <si>
    <t>Proyectos Vinculados</t>
  </si>
  <si>
    <t xml:space="preserve">Herbario CIIDIR </t>
  </si>
  <si>
    <t>[(IP/IPB)-1] *100</t>
  </si>
  <si>
    <t>[(PAA/PAAB)-1] *100</t>
  </si>
  <si>
    <r>
      <t xml:space="preserve">10% </t>
    </r>
    <r>
      <rPr>
        <sz val="8"/>
        <color indexed="8"/>
        <rFont val="Arial"/>
        <family val="2"/>
      </rPr>
      <t>(2,900 beneficiarios)</t>
    </r>
  </si>
  <si>
    <r>
      <t xml:space="preserve">15% </t>
    </r>
    <r>
      <rPr>
        <sz val="8"/>
        <color indexed="8"/>
        <rFont val="Arial"/>
        <family val="2"/>
      </rPr>
      <t>(225 investigadores)</t>
    </r>
  </si>
  <si>
    <r>
      <t xml:space="preserve">20 </t>
    </r>
    <r>
      <rPr>
        <sz val="8"/>
        <color indexed="8"/>
        <rFont val="Arial"/>
        <family val="2"/>
      </rPr>
      <t>(80 P y 4 C)</t>
    </r>
  </si>
  <si>
    <r>
      <t xml:space="preserve">20% </t>
    </r>
    <r>
      <rPr>
        <sz val="8"/>
        <color indexed="8"/>
        <rFont val="Arial"/>
        <family val="2"/>
      </rPr>
      <t>(5,400 pp más)</t>
    </r>
  </si>
  <si>
    <r>
      <t xml:space="preserve">33% </t>
    </r>
    <r>
      <rPr>
        <sz val="8"/>
        <color indexed="8"/>
        <rFont val="Arial"/>
        <family val="2"/>
      </rPr>
      <t>(20 Mpios)</t>
    </r>
  </si>
  <si>
    <t>Caravanas</t>
  </si>
  <si>
    <t>Visitas Guiadas</t>
  </si>
  <si>
    <t xml:space="preserve">Taller Comunicación </t>
  </si>
  <si>
    <t>Taller Medios Elect</t>
  </si>
  <si>
    <t>Taller Escrita</t>
  </si>
  <si>
    <t>Concurso Creciendo</t>
  </si>
  <si>
    <t>Programa AS</t>
  </si>
  <si>
    <t>Circo Ciencia</t>
  </si>
  <si>
    <t>Curso Metodología</t>
  </si>
  <si>
    <t>Café Ciencia</t>
  </si>
  <si>
    <t>Seminario Violencias</t>
  </si>
  <si>
    <t xml:space="preserve">Conferencia Fco. </t>
  </si>
  <si>
    <t>Jovenes Creativos</t>
  </si>
  <si>
    <t>Concurso Creciendo 2</t>
  </si>
  <si>
    <t>Jornadas</t>
  </si>
  <si>
    <t>DIFERENCIA</t>
  </si>
  <si>
    <t>Componente 4</t>
  </si>
  <si>
    <t>VARIACIÓN DE PARTICIPANTES</t>
  </si>
  <si>
    <t>[(PA/PAB)-1] *100</t>
  </si>
  <si>
    <r>
      <t xml:space="preserve">20% </t>
    </r>
    <r>
      <rPr>
        <sz val="8"/>
        <color indexed="8"/>
        <rFont val="Arial"/>
        <family val="2"/>
      </rPr>
      <t>(50 participantes)</t>
    </r>
  </si>
  <si>
    <t xml:space="preserve">NÚM. PARTICIPANTES </t>
  </si>
  <si>
    <t>NÚM. ACTIVIDADES</t>
  </si>
  <si>
    <t xml:space="preserve">VARIACIÓN </t>
  </si>
  <si>
    <t>Foro Estatal</t>
  </si>
  <si>
    <t>Diplomado Innovación</t>
  </si>
  <si>
    <t>Encuentro Vinculación</t>
  </si>
  <si>
    <t>Taller Mezquite</t>
  </si>
  <si>
    <t>Curso Patentes</t>
  </si>
  <si>
    <t>Actividad 1 C1</t>
  </si>
  <si>
    <t>[(AO/AOB)-1] *100</t>
  </si>
  <si>
    <r>
      <t>20%</t>
    </r>
    <r>
      <rPr>
        <sz val="8"/>
        <color indexed="8"/>
        <rFont val="Arial"/>
        <family val="2"/>
      </rPr>
      <t xml:space="preserve"> (160 Apoyos Otogados)</t>
    </r>
  </si>
  <si>
    <t xml:space="preserve">Línea Base </t>
  </si>
  <si>
    <t>Actividad 2 C1</t>
  </si>
  <si>
    <t>(BO/BP) *100</t>
  </si>
  <si>
    <r>
      <t>100%</t>
    </r>
    <r>
      <rPr>
        <sz val="8"/>
        <color indexed="8"/>
        <rFont val="Arial"/>
        <family val="2"/>
      </rPr>
      <t xml:space="preserve"> (5 Becas Otorgadas)</t>
    </r>
  </si>
  <si>
    <t>Actividad 1 C2</t>
  </si>
  <si>
    <t>RECURSOS HUMANOS ESPECIALIZADOS</t>
  </si>
  <si>
    <t>(RHF/RHFB) *100</t>
  </si>
  <si>
    <t>Indicador Nuevo 2019</t>
  </si>
  <si>
    <t>Taller de patentes 18</t>
  </si>
  <si>
    <t>Actividad 1 C3</t>
  </si>
  <si>
    <t>PROYECTOS APROBADOS</t>
  </si>
  <si>
    <t xml:space="preserve">PROYECTOS </t>
  </si>
  <si>
    <t>Herbario</t>
  </si>
  <si>
    <t>Actividad 2 C3</t>
  </si>
  <si>
    <t>[(BP/BPB) -1] *100</t>
  </si>
  <si>
    <r>
      <t xml:space="preserve">15% </t>
    </r>
    <r>
      <rPr>
        <sz val="8"/>
        <color indexed="8"/>
        <rFont val="Arial"/>
        <family val="2"/>
      </rPr>
      <t>(9,400 Beneficiarios +)</t>
    </r>
  </si>
  <si>
    <t>Actividad 1 C4</t>
  </si>
  <si>
    <t xml:space="preserve">Convenios </t>
  </si>
  <si>
    <t>Actividades</t>
  </si>
  <si>
    <t>CONVENIOS DE VINCULACIÓN FIRMADOS</t>
  </si>
  <si>
    <t>CONVENIOS FIRMADOS</t>
  </si>
  <si>
    <t xml:space="preserve">ACTIVIDADES REALIZADAS </t>
  </si>
  <si>
    <t>INSTITUCIONES</t>
  </si>
  <si>
    <t>C/A</t>
  </si>
  <si>
    <t>2 Convenios</t>
  </si>
  <si>
    <t>Actividad 2 C4</t>
  </si>
  <si>
    <t>(P/C) *100</t>
  </si>
  <si>
    <t xml:space="preserve">PROPUESTAS APROBADAS DE INNOVACIÓN </t>
  </si>
  <si>
    <t>PROPUESTAS APROBADAS</t>
  </si>
  <si>
    <t xml:space="preserve">Contribuir al crecimiento económico del estado y el bienestar de los duranguenses mediante el impulso de la ciencia, tecnología e innovación </t>
  </si>
  <si>
    <t xml:space="preserve">Impulsar la ciencia, tecnología e innovación como palanca para el desarrollo económico y el bienestar social </t>
  </si>
  <si>
    <t xml:space="preserve">El Consejo de Ciencia y Tecnología del Estado de Durango (COCYTED), como organismo rector de la política pública estatal en materia de ciencia, tecnología e innovación, lleva a cabo sus actividades a través del programa denominado "Fortalecimiento, desarrollo y promoción de la ciencia, la tecnología y la innovación", el cual busca – en lo general – enfocar las acciones que en materia de ciencia, tecnología, innovación y desarrollo tecnológico se realizan en el estado, con la finalidad de contribuir al crecimiento económico y al bienestar social de los duranguenses. 
Para el ejercicio 2019, el COCYTED identificó, como objetivo estratégico, la cobertura de ciencia, tecnología e innovación, buscando incrementar la accesibilidad de los duranguenses de todos los municipios del Estado a las actividades y servicios que ofrece el Consejo. Durante este periodo, se logró incrementar la cobertura de las acciones de ciencia, tecnología a innovación a 27 de los 39 municipios del Estado, lo que representa un incremento de 10 municipios respecto a los atendidos durante el periodo anual de 2018.
Uno de los factores preponderantes en el incremento de la cobertura de ciencia y tecnología, es la promoción de las ciencia, a través de la cual se busca que la población duranguense, especialmente los estudiantes de educación básica y media superior, se interesen por las ciencias y conozcan los beneficios que su aplicación tiene en todos los factores de la sociedad beneficiándose directamente con las actividades de promoción más de 36 mil duranguenses de todas las edades. 
De igual forma, se trabajó en fortalecer la vinculación entre los distintos sectores a través de distintos foros y encuentros llevados a cabo en diferentes regiones del estado, como lo son los Foros Estatales de Consulta, los Seminarios de Violencias Estructurales, el Encuentro Estatal de Vinculación, o los Talleres para el Aprovechamiento del Mezquite, los cuales buscan fomentar el trabajo colaborativo entre la academia y los sectores productivo y gubernamental para detonar proyectos de alto impacto que no solo atiendan las necesidades de la población, si no que sean palanca para el desarrollo económico de la misma. 
Es con éstas y otras acciones que el COCYTED, mediante el ejercicio puntual y eficiente de recursos estatales, federales y de otras fuentes por un monto superior a los 14 millones de pesos, logró incrementar la cobertura alcanzada por el programa de fortalecimiento, desarrollo y promoción de la ciencia, la tecnología y la innovación. 
                                                                                                                                                                          </t>
  </si>
  <si>
    <t xml:space="preserve">  INVERSIÓN ESTATAL MDP</t>
  </si>
  <si>
    <t xml:space="preserve">Somos una institución que busca coordinar a los actores involucrados en el sistema de ciencia y tecnología del estado, impulsando acciones que generen conocimiento, propicien el aprendizaje y la investigación científica, el desarrollo tecnológico y la innovación, para crear una nueva cultura científica en la sociedad, el incremento de recursos humanos de alto nivel y el fortalecimiento de la infraestructura científica y tecnológica, para la solución de problemáticas de desarrollo social, económico, tecnológico y de medio ambiente, con el fin de lograr mayor riqueza y un mejor bienestar social en el Estado. </t>
  </si>
  <si>
    <t xml:space="preserve">Ser una institución rectora de la política de ciencia y tecnología, que propicia el aprovechamiento de la riqueza natural, económica y social, así como los talentos y capacidades de sus recursos humanos de alto nivel, lo que se traduce en una economía competitiva, lo cual permite transferir y generar valor agregado en los sectores productivos en cada una de sus regiones, impulsando su crecimiento de manera sostenida. Ello permitirá transformar sus sectores estratégicos altamente competitivos; a través del aprendizaje se transita hacia una sociedad del conocimiento, logrando sinergias y cooperación de todos los actores que contribuyen al desarrollo científico y tecnológico de Durango. Como estrategia se utiliza la innovación como detonador de crecimiento y competitividad, logrando así, un mayor bienestar y desarrollo para los Duranguenses.   </t>
  </si>
  <si>
    <t>Somos una institución que busca coordinar a los actores involucrados en el sistema de ciencia y tecnología del estado, impulsando acciones que generen conocimiento, propicien el aprendizaje y la investigación científica, el desarrollo tecnológico y la innovación, para crear una nueva cultura científica en la sociedad, el incremento de recursos humanos de alto nivel y el fortalecimiento de la infraestructura científica y tecnológica, para la solución de problemáticas de desarrollo social, económico, tecnológico y de medio ambiente, con el fin de lograr mayor riqueza y un mejor bienestar social en el Estado.</t>
  </si>
  <si>
    <t>Ser una institución rectora de la política de ciencia y tecnología, que propicia el aprovechamiento de la riqueza natural, económica y social, así como los talentos y capacidades de sus recursos humanos de alto nivel, lo que se traduce en una economía competitiva, lo cual permite transferir y generar valor agregado en los sectores productivos en cada una de sus regiones, impulsando su crecimiento de manera sostenida. Ello permitirá transformar sus sectores estratégicos altamente competitivos; a través del aprendizaje se transita hacia una sociedad del conocimiento, logrando sinergias y cooperación de todos los actores que contribuyen al desarrollo científico y tecnológico de Durango. Como estrategia se utiliza la innovación como detonador de crecimiento y competitividad, logrando así, un mayor bienestar y desarrollo para los Duranguenses.</t>
  </si>
  <si>
    <t xml:space="preserve">El COCYTED, a través de su programa "Fortalecimiento, desarrollo y promoción de la ciencia, la tecnología y la innovación" tiene como parte intrínseca de su propósito, el que la población duranguense tenga acceso a las actividades llevadas a cabo por el organismo, incrementando así su capacidad de aplicación de las mismas. 
La atención a la sociedad duranguense, se da por medio de las actividades de aplicación transversal a lo largo de los distintos sectores estatales y a todos los niveles de la sociedad, atendiendo de manera directa a más de 36 mil duranguenses a lo largo de 27 municipios del Estado, lo que representa una disminución del 24% respecto a la atención del ejercicio anterior. 
Este comportamiento decreciente, se genera en una mayor parte debido a la disminución presupuestal que ha sufrido el COCYTED, ya que algunos de sus programas y actividades han sufrido disminuciones tanto en número como en alcance, derivado de esta disminución. Sin embargo mediante la suma de esfuerzos de los tres niveles de gobierno, se logró llegar a un mayor número de municipios y la implementación de acciones relevantes que no se habían realizado anteriormente, las cuales abordan problemáticas intersectoriales de atención prioritaria para el Estado. 
</t>
  </si>
  <si>
    <t>(POBLACIÓN ATENDIDA DURANTE EL PERIODO / POBLACIÓN ATENDIDA DURANTE EL PERIODO ANTERIOR)  *100</t>
  </si>
  <si>
    <t>Redes de investigación científica y tecnológica conformadas</t>
  </si>
  <si>
    <t xml:space="preserve">Impulsar la ciencia, tecnología e innovación como palanca para el desarrollo económico y bienestar social </t>
  </si>
  <si>
    <t xml:space="preserve">Con la finalidad de identificar los resultados alcanzados por las acciones encaminadas a fomentar y fortalecer la vinculación entre los sectores académico, productivo y gubernamental, se estableció dentro de la matriz de indicadores de resultados del ejercicio 2019, el componente denominado “Redes de investigación científica y tecnológica conformadas”, mediante la cual se busca que estos sectores se integren en redes temáticas las cuales trabajen de manera conjunta para la consecución de objetivos comunes en beneficio de la población duranguense. 
Este componente, tiene como instrumento de medición el indicador de “Promedio de proyectos desarrollados”, el cual mide el resultado del trabajo de las redes temáticas a través del desarrollo de proyectos vinculados, teniendo durante el 2019 únicamente un proyecto desarrollado y una convocatoria para el desarrollo de proyectos publicada, la cual al cierre del ejercicio 2019 aún se encontraba en la fase de recepción de propuestas. </t>
  </si>
  <si>
    <t xml:space="preserve">PROYECTOS DESARROLLADOS </t>
  </si>
  <si>
    <t xml:space="preserve">PROYECTOS / CONVOCATORIAS EFECTIVAMENTE EMITIDAS </t>
  </si>
  <si>
    <t xml:space="preserve">PROMEDIO </t>
  </si>
  <si>
    <t xml:space="preserve">* Indicador de Nueva Creación </t>
  </si>
  <si>
    <t xml:space="preserve">PROMEDIO DE PROYECTOS DESARROLLADOS </t>
  </si>
  <si>
    <t>Posgrados inscritos en el Padrón Nacional de Posgrados de Calidad PNPC incrementados</t>
  </si>
  <si>
    <t>El COCYTED, desarrolla acciones encaminadas a fortalecer los programas de posgrado de las distintas instituciones de educación y centros de investigación estatales, por medio del apoyo a la formación de recursos humanos de alto nivel, con la finalidad de que éstos se incorporen al Sistema Nacional de Investigadores (SNI) y coadyuven tanto al fortalecimiento de los indicadores estatales de ciencia, tecnología e innovación, como en la solución de problemáticas regionales y estatales; existiendo al 2019, existen 23 programas inscritos al Padrón Nacional de Posgrados de Calidad (PNPC). 
Con la finalidad de medir el comportamiento de este componente, se estableció como indicador de seguimiento, la “tasa de variación de investigadores”, se busca identificar las fluctuaciones en el número total de miembros del SNI en Durango, permitiendo que el COCYTED, a través distintas actividades de apoyo institucional, permita a los investigadores y estudiantes de posgrado duranguenses, asistir a congresos y/o eventos académicos, publiquen artículos y/o libros y realicen estancias de investigación que fortalezcan sus capacidades y les permitan mantenerse como miembros activos y acreditados del SNI.</t>
  </si>
  <si>
    <t>[(NÚMERO DE INVESTIGADORES ADSCRITOS EN EL PERIODO/NÚMERO DE INVESTIGADORES ADSCRITOS EN EL PERIODO ANTERIOR) -1 ] *100</t>
  </si>
  <si>
    <t xml:space="preserve">*2014 Año Base de Medición </t>
  </si>
  <si>
    <t>Impulsar la ciencia, tecnología e innovación como palanca para el desarrollo económico y el bienestar social</t>
  </si>
  <si>
    <t>[(POBLACIÓN ATENDIDA DURANTE EL PERIODO / POBLACIÓN ATENDIDA DURANTE EL PERIODO ANTERIOR) -1] *100</t>
  </si>
  <si>
    <t xml:space="preserve">En materia de promoción de ciencia, tecnología e innovación, el COCYTED, ha impulsado acciones en coordinación con el Consejo Nacional de Ciencia y Tecnología (CONACYT), para promover la ciencia, tecnología e innovación a lo largo del Estado, poniendo un énfasis muy particular en aquellas zonas marginadas, rurales o de difícil acceso. 
En este rubro, durante el 2019 se llevaron a cabo, distintas actividades encaminadas a la promoción de ciencia, tecnología e innovación, entre las que se pueden mencionar las visitas guiadas a museos, caravanas de la ciencia, circos de la ciencia, café ciencia, cursos de divulgación de las ciencias y las jornadas de ciencia. 
Para medir el alcance de estas acciones y estrategias, se estableció el indicador “tasa de variación de población atendida”, con la finalidad de determinar el alcance que se logra año con año con estas acciones atendiéndose durante 2019 más de 36 mil personas, representando una disminución del 27% en relación al periodo anterior. </t>
  </si>
  <si>
    <t>Cultura de investigación y desarrollo en el sector privado fomentado</t>
  </si>
  <si>
    <t xml:space="preserve">La investigación en el sector privado, es de alta importancia para lograr un desarrollo económico para los ciudadanos, por lo cual el COCYTED, impulsa acciones para que los distintos sectores del estado de Durango, lleven a cabo una vinculación efectiva que les permita generar proyectos de alto impacto que resuelvan las necesidades propias del estado y la región, a través de actividades tales como los cursos de patentes o los diplomados de innovación.                               
Este componente, tiene como indicador de seguimiento la tasa de variación de participantes, el cual busca medir las fluctuaciones generadas de la relación de asistentes y actividades por periodo teniendo para el 2019, un porcentaje de variación del 10.70%%, comparándose únicamente con los resultados de 2018 al ser un indicador de nueva creación. </t>
  </si>
  <si>
    <t xml:space="preserve">PARTICIPANTES </t>
  </si>
  <si>
    <t>INDICADOR PARA RESULTADOS: TASA DE VARIACIÓN DE PARTICIPANTES</t>
  </si>
  <si>
    <t>[(PARTICIPANTES DURANTE EL PERIODO / PARTICIPANTES DURANTE EL PERIODO ANTERIOR) -1] *100</t>
  </si>
  <si>
    <t xml:space="preserve">VARIACIÓN EN EL NÚMERO DE PARTICIPANTES </t>
  </si>
  <si>
    <t>2018*</t>
  </si>
  <si>
    <t xml:space="preserve">* Año de Inicio de la Medición </t>
  </si>
  <si>
    <t>Otorgamiento de apoyos para proyectos de investigación aplicada</t>
  </si>
  <si>
    <t xml:space="preserve">El COCYTED, como parte de su labor enfocada al fomento de la investigación aplicada, pretende que los conocimientos adquiridos por los investigadores se apliquen o utilicen para generar conocimientos nuevos y en última instancia se logre el beneficio de la población duranguense a través de la solución a los problemas de atención prioritaria en el Estado. 
Para lograr lo anterior, se incluyó como parte del programa de "Fortalecimiento, desarrollo y promoción de la ciencia, la tecnología y la innovación", el otorgamiento de apoyos para la realización de proyectos de investigación, el cual se monitorea a partir de 2018, obteniéndose un resultado negativo para 2019, al no haberse concluido el proceso necesario para el otorgamiento de este tipo de apoyos, traspasando este objetivo y sus resultados al ejercicio 2020. </t>
  </si>
  <si>
    <t xml:space="preserve">PERIODO </t>
  </si>
  <si>
    <t>INDICADOR PARA RESULTADOS: PORCENTAJE DE PROYECTOS INCREMENTADOS</t>
  </si>
  <si>
    <t>ECONOMÍA</t>
  </si>
  <si>
    <t>[(PROYECTOS DURANTE EL PERIODO / PROYECTOS DURANTE EL PERIODO ANTERIOR) -1] * 100</t>
  </si>
  <si>
    <t>Otorgamiento de becas para la formación de capital humano de alto nivel en el extranjero, en programas académicos de demanda prioritaria para el Estado</t>
  </si>
  <si>
    <t>El otorgamiento de becas para estudios de posgrado en programas de calidad en el extranjero, busca dar la oportunidad a egresados de licenciatura, especialidad o maestría de realizar estudios de posgrado en el extranjero, en programas que apoyen la solución de problemas y/o el desarrollo de áreas prioritarias en el estado o el país. 
Durante el 2019, se realizaron diversas acciones encaminadas a socializar la convocatoria Regional Noreste de Becas al Extranjero del CONACYT, así como las diversas Convocatorias que este Organismo y otras instituciones tienen para beneficio de la sociedad. 
Específicamente para la convocatoria para estudios de posgrado en el extranjero 2019, se contó con la recepción de 08 solicitudes de diversas áreas del conocimiento.</t>
  </si>
  <si>
    <t>BECAS OTORGADAS EN 2019</t>
  </si>
  <si>
    <t>(BECAS OTORGADAS DURANTE EL PERIODO / BECAS SUSCEPTIBLES DE SER OTORGADAS DE ACUERDO AL NÚMERO DE ASPIRANTES EVALUADOS FAVORABLEMENTE ) * 100</t>
  </si>
  <si>
    <t xml:space="preserve">Apoyo en la formación de recursos humanos especializados en ciencia, tecnología e innovación </t>
  </si>
  <si>
    <t>RECURSOS HUMANOS ACTUALIZADOS</t>
  </si>
  <si>
    <t xml:space="preserve">Uno de los factores clave en la implementación de la ciencia, la tecnología y la innovación y su aplicación para el beneficio de la comunidad duranguense, es la formación y actualización de capital humano con lo cual, por lo cual se incluyó como un indicador el porcentaje de recursos humanos especializados formados, el cual busca identificar a aquellos recursos humanos formados en áreas específicas de la ciencia, tecnología e innovación. 
Un ejemplo de esta actividad, se ve en el desarrollo de un curso de patentes llevado a cabo durante el 2019, el cual tuvo como objetivo, especializar a investigadores de las instituciones del estado, en materia de patentes y marcas, para lograr incrementar este indicador.                                                                                                                   </t>
  </si>
  <si>
    <t>INDICADOR PARA RESULTADOS: PORCENTAJE DE RECURSOS HUMANOS ESPECIALIZADOS FORMADOS</t>
  </si>
  <si>
    <t>(RECURSOS HUMANOS FORMADOS / RECURSOS HUMANOS FORMADOS DURANTE EL PERIODO ANTERIOR ) * 100</t>
  </si>
  <si>
    <t xml:space="preserve">PORCENTAJE DE RECURSOS HUMANOS </t>
  </si>
  <si>
    <t xml:space="preserve">*Año de Inicio de la Medición </t>
  </si>
  <si>
    <t xml:space="preserve">En materia de fomento a la investigación, durante el ejercicio 2019 se otorgaron 188 apoyos a instituciones para publicaciones científicas, estancias de investigación, asistencia a eventos académicos nacionales e internacionales entre otros, ejerciendo para tal efecto alrededor de 1.5 millones de pesos. 
En este tenor, la trasferencia de recursos al COCYTED por parte del Instituto Electoral y de Participación Ciudadana del Estado de Durango (IEPC) por concepto de aplicación de multas electorales, representó el 100% del recurso disponible para el otorgamiento de apoyos, mientras que en años anteriores este recursos se había aplicado de manera complementario, debido a la disminución presupuestal estatal con la que se vino trabajando a lo largo del año por parte del COCYTED. </t>
  </si>
  <si>
    <t>El COCYTED, a través de acciones en materia de promoción de la ciencia, la tecnología y la innovación, mediante una serie de actividades que de manera global se denominan apropiación social de la ciencia, llevadas a cabo durante el 2019, buscaron propiciar las condiciones para desarrollar una cultura científica y tecnológica en la que participen los niños, los adolescentes, los jóvenes y los adultos. 
En materia de promoción, difusión y divulgación del conocimiento científico, tecnológico y de innovación en los sectores académico y social del estado de Durango, a través de la Estrategia Nacional para Fomentar y Fortalecer la Comunicación Pública de las Humanidades, Ciencias y Tecnologías en las Entidades Federativas: Durango 2019, programa llevado a cabo en coordinación con el CONACYT,  se atendieron además de la capital duranguense, 18 municipios del Estado, lo que representó un incremento en la cobertura alcanzada, sin embargo la disminución del presupuesto asignado para estas actividades fue una causa importante en la disminución del 28% en el número de beneficiarios directos de estas actividades.</t>
  </si>
  <si>
    <t>INDICADOR PARA RESULTADOS: TASA DE VARIACIÓN DE COBERTURA DE PROMOCIÓN</t>
  </si>
  <si>
    <t xml:space="preserve">El COCYTED, como organismo rector de las políticas estatales de ciencia, tecnología e innovación en el Estado, busca trabajar de manera transversal e intersectorial para lograr potencializar los beneficios que la aplicación de estas políticas tienen en la sociedad duranguense y su entorno. 
Para tal efecto, el COCYTED, busca de manera permanente establecer convenios de colaboración con la finalidad de fomentar la vinculación academia – empresa, por lo que durante el 2019 se estableció como indicador de resultados y directriz de seguimiento el número de convenios de colaboración efectivamente suscritos durante el periodo, en los cuales se incluyen convenios para la formación de recursos humanos, el financiamiento de proyectos vinculados, entro otros.
Sin embargo, durante el ejercicio de 2019, a pesar de los esfuerzos realizados, ninguno de estos convenios pudo ser suscrito, manteniendo este indicador de nueva creación en cero. </t>
  </si>
  <si>
    <t>CONVENIOS FORMALIZADOS</t>
  </si>
  <si>
    <t xml:space="preserve">ACTIVIDADES CONVENIADAS </t>
  </si>
  <si>
    <t>INDICADOR PARA RESULTADOS: NÚMERO DE CONVENIOS DE COLABORACIÓN ENTRE EMPRESAS, SECTOR ACADÉMICO, SOCIAL O GUBERNAMENTAL</t>
  </si>
  <si>
    <t>CONVENIOS FIRMADOS POR PERIODO</t>
  </si>
  <si>
    <t xml:space="preserve">ABSOLUTA </t>
  </si>
  <si>
    <t xml:space="preserve">Otorgamiento de apoyos para proyectos </t>
  </si>
  <si>
    <t xml:space="preserve">El COCYTED, como organismo rector de las políticas estatales de ciencia, tecnología e innovación en el Estado, busca trabajar de manera transversal e intersectorial para lograr potencializar los beneficios que la aplicación de estas políticas tienen en la sociedad duranguense y su entorno. 
Para tal efecto, el COCYTED, busca el fortalecimiento de la innovación en el estado a través del establecimiento de un micro programa de apoyos para el financiamiento de proyectos de innovación los cuales estén vinculados entre instituciones y empresas, sin embargo, durante el ejercicio de 2019, este programa solo publicó la convocatoria de apoyo, sin terminar el procedimiento correspondiente para la asignación de recursos, manteniendo este indicador de nueva creación en cero. </t>
  </si>
  <si>
    <t>INDICADOR PARA RESULTADOS: PORCENTAJE DE PROYECTOS DE INNOVACIÓN APOYADOS</t>
  </si>
  <si>
    <t>(PROYECTOS APROBADOS / PROPUESTAS PRESENTADAS) *100</t>
  </si>
</sst>
</file>

<file path=xl/styles.xml><?xml version="1.0" encoding="utf-8"?>
<styleSheet xmlns="http://schemas.openxmlformats.org/spreadsheetml/2006/main" xmlns:mc="http://schemas.openxmlformats.org/markup-compatibility/2006" xmlns:x14ac="http://schemas.microsoft.com/office/spreadsheetml/2009/9/ac" mc:Ignorable="x14ac">
  <fonts count="26" x14ac:knownFonts="1">
    <font>
      <sz val="11"/>
      <color indexed="8"/>
      <name val="Calibri"/>
    </font>
    <font>
      <b/>
      <sz val="11"/>
      <color indexed="8"/>
      <name val="Calibri"/>
      <family val="2"/>
    </font>
    <font>
      <sz val="8"/>
      <name val="Calibri"/>
      <family val="2"/>
    </font>
    <font>
      <u/>
      <sz val="11"/>
      <color theme="10"/>
      <name val="Calibri"/>
      <family val="2"/>
    </font>
    <font>
      <u/>
      <sz val="11"/>
      <color theme="11"/>
      <name val="Calibri"/>
      <family val="2"/>
    </font>
    <font>
      <sz val="11"/>
      <color indexed="8"/>
      <name val="Calibri"/>
    </font>
    <font>
      <sz val="11"/>
      <color indexed="8"/>
      <name val="Arial"/>
      <family val="2"/>
    </font>
    <font>
      <b/>
      <sz val="11"/>
      <color indexed="8"/>
      <name val="Arial"/>
      <family val="2"/>
    </font>
    <font>
      <b/>
      <sz val="11"/>
      <color indexed="9"/>
      <name val="Arial"/>
      <family val="2"/>
    </font>
    <font>
      <sz val="10"/>
      <color indexed="8"/>
      <name val="Arial"/>
      <family val="2"/>
    </font>
    <font>
      <sz val="8"/>
      <color indexed="8"/>
      <name val="Arial"/>
      <family val="2"/>
    </font>
    <font>
      <b/>
      <sz val="12"/>
      <color indexed="8"/>
      <name val="Arial"/>
      <family val="2"/>
    </font>
    <font>
      <b/>
      <sz val="14"/>
      <color indexed="9"/>
      <name val="Arial"/>
      <family val="2"/>
    </font>
    <font>
      <b/>
      <sz val="14"/>
      <color indexed="8"/>
      <name val="Arial"/>
      <family val="2"/>
    </font>
    <font>
      <sz val="11"/>
      <name val="Arial"/>
      <family val="2"/>
    </font>
    <font>
      <b/>
      <sz val="10"/>
      <color indexed="8"/>
      <name val="Arial"/>
      <family val="2"/>
    </font>
    <font>
      <sz val="9"/>
      <color indexed="8"/>
      <name val="Arial"/>
      <family val="2"/>
    </font>
    <font>
      <b/>
      <sz val="12"/>
      <color indexed="9"/>
      <name val="Arial"/>
      <family val="2"/>
    </font>
    <font>
      <sz val="11"/>
      <color indexed="8"/>
      <name val="Arial Rounded MT Bold"/>
      <family val="2"/>
    </font>
    <font>
      <sz val="12"/>
      <color indexed="8"/>
      <name val="Arial Rounded MT Bold"/>
      <family val="2"/>
    </font>
    <font>
      <b/>
      <u/>
      <sz val="11"/>
      <color indexed="8"/>
      <name val="Arial"/>
      <family val="2"/>
    </font>
    <font>
      <b/>
      <i/>
      <sz val="10"/>
      <color indexed="8"/>
      <name val="Arial"/>
      <family val="2"/>
    </font>
    <font>
      <i/>
      <sz val="10"/>
      <color indexed="8"/>
      <name val="Arial"/>
      <family val="2"/>
    </font>
    <font>
      <sz val="10"/>
      <color rgb="FFFF3399"/>
      <name val="Arial"/>
      <family val="2"/>
    </font>
    <font>
      <sz val="9"/>
      <color rgb="FFFF3399"/>
      <name val="Arial"/>
      <family val="2"/>
    </font>
    <font>
      <sz val="8"/>
      <color rgb="FFFF3399"/>
      <name val="Arial"/>
      <family val="2"/>
    </font>
  </fonts>
  <fills count="16">
    <fill>
      <patternFill patternType="none"/>
    </fill>
    <fill>
      <patternFill patternType="gray125"/>
    </fill>
    <fill>
      <patternFill patternType="solid">
        <fgColor theme="7" tint="0.59999389629810485"/>
        <bgColor indexed="64"/>
      </patternFill>
    </fill>
    <fill>
      <patternFill patternType="solid">
        <fgColor theme="4" tint="0.59999389629810485"/>
        <bgColor indexed="64"/>
      </patternFill>
    </fill>
    <fill>
      <patternFill patternType="solid">
        <fgColor theme="6" tint="0.39997558519241921"/>
        <bgColor indexed="64"/>
      </patternFill>
    </fill>
    <fill>
      <patternFill patternType="solid">
        <fgColor theme="2" tint="-0.249977111117893"/>
        <bgColor indexed="64"/>
      </patternFill>
    </fill>
    <fill>
      <patternFill patternType="solid">
        <fgColor theme="3" tint="0.39997558519241921"/>
        <bgColor indexed="64"/>
      </patternFill>
    </fill>
    <fill>
      <patternFill patternType="solid">
        <fgColor theme="5" tint="0.39997558519241921"/>
        <bgColor indexed="64"/>
      </patternFill>
    </fill>
    <fill>
      <patternFill patternType="solid">
        <fgColor theme="3" tint="0.39997558519241921"/>
        <bgColor indexed="8"/>
      </patternFill>
    </fill>
    <fill>
      <patternFill patternType="solid">
        <fgColor rgb="FFFF3399"/>
        <bgColor indexed="64"/>
      </patternFill>
    </fill>
    <fill>
      <patternFill patternType="solid">
        <fgColor rgb="FF92D050"/>
        <bgColor indexed="64"/>
      </patternFill>
    </fill>
    <fill>
      <patternFill patternType="solid">
        <fgColor rgb="FF00CC99"/>
        <bgColor indexed="64"/>
      </patternFill>
    </fill>
    <fill>
      <patternFill patternType="solid">
        <fgColor rgb="FFFFCC66"/>
        <bgColor indexed="64"/>
      </patternFill>
    </fill>
    <fill>
      <patternFill patternType="solid">
        <fgColor rgb="FFCCFF66"/>
        <bgColor indexed="64"/>
      </patternFill>
    </fill>
    <fill>
      <patternFill patternType="solid">
        <fgColor rgb="FFFFCCFF"/>
        <bgColor indexed="64"/>
      </patternFill>
    </fill>
    <fill>
      <patternFill patternType="solid">
        <fgColor rgb="FFFFFF99"/>
        <bgColor indexed="64"/>
      </patternFill>
    </fill>
  </fills>
  <borders count="30">
    <border>
      <left/>
      <right/>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diagonal/>
    </border>
    <border>
      <left/>
      <right/>
      <top style="thin">
        <color auto="1"/>
      </top>
      <bottom/>
      <diagonal/>
    </border>
    <border>
      <left/>
      <right style="thin">
        <color auto="1"/>
      </right>
      <top/>
      <bottom/>
      <diagonal/>
    </border>
    <border>
      <left style="thin">
        <color auto="1"/>
      </left>
      <right/>
      <top/>
      <bottom/>
      <diagonal/>
    </border>
    <border>
      <left style="thin">
        <color theme="1" tint="0.34998626667073579"/>
      </left>
      <right/>
      <top style="thin">
        <color theme="1" tint="0.34998626667073579"/>
      </top>
      <bottom/>
      <diagonal/>
    </border>
    <border>
      <left/>
      <right style="thin">
        <color theme="1" tint="0.34998626667073579"/>
      </right>
      <top style="thin">
        <color theme="1" tint="0.34998626667073579"/>
      </top>
      <bottom/>
      <diagonal/>
    </border>
    <border>
      <left style="thin">
        <color theme="1" tint="0.34998626667073579"/>
      </left>
      <right/>
      <top/>
      <bottom/>
      <diagonal/>
    </border>
    <border>
      <left/>
      <right style="thin">
        <color theme="1" tint="0.34998626667073579"/>
      </right>
      <top/>
      <bottom/>
      <diagonal/>
    </border>
    <border>
      <left style="thin">
        <color theme="1" tint="0.34998626667073579"/>
      </left>
      <right/>
      <top/>
      <bottom style="thin">
        <color theme="1" tint="0.34998626667073579"/>
      </bottom>
      <diagonal/>
    </border>
    <border>
      <left/>
      <right style="thin">
        <color theme="1" tint="0.34998626667073579"/>
      </right>
      <top/>
      <bottom style="thin">
        <color theme="1" tint="0.34998626667073579"/>
      </bottom>
      <diagonal/>
    </border>
    <border>
      <left style="thin">
        <color theme="1" tint="0.34998626667073579"/>
      </left>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style="thin">
        <color theme="1" tint="0.34998626667073579"/>
      </right>
      <top/>
      <bottom/>
      <diagonal/>
    </border>
    <border>
      <left style="thin">
        <color theme="1" tint="0.34998626667073579"/>
      </left>
      <right style="thin">
        <color theme="1" tint="0.34998626667073579"/>
      </right>
      <top/>
      <bottom style="thin">
        <color theme="1" tint="0.34998626667073579"/>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right/>
      <top style="thin">
        <color theme="1" tint="0.34998626667073579"/>
      </top>
      <bottom/>
      <diagonal/>
    </border>
    <border>
      <left style="thin">
        <color auto="1"/>
      </left>
      <right style="thin">
        <color auto="1"/>
      </right>
      <top/>
      <bottom style="thin">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style="thin">
        <color auto="1"/>
      </right>
      <top style="thin">
        <color auto="1"/>
      </top>
      <bottom/>
      <diagonal/>
    </border>
  </borders>
  <cellStyleXfs count="14">
    <xf numFmtId="0" fontId="0" fillId="0" borderId="0" applyFill="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9" fontId="5" fillId="0" borderId="0" applyFont="0" applyFill="0" applyBorder="0" applyAlignment="0" applyProtection="0"/>
  </cellStyleXfs>
  <cellXfs count="312">
    <xf numFmtId="0" fontId="0" fillId="0" borderId="0" xfId="0" applyFill="1" applyProtection="1"/>
    <xf numFmtId="0" fontId="6" fillId="0" borderId="0" xfId="0" applyFont="1" applyFill="1" applyProtection="1"/>
    <xf numFmtId="1" fontId="7" fillId="0" borderId="1" xfId="0" applyNumberFormat="1" applyFont="1" applyFill="1" applyBorder="1" applyAlignment="1" applyProtection="1">
      <alignment horizontal="left" vertical="center" wrapText="1"/>
    </xf>
    <xf numFmtId="0" fontId="6" fillId="0" borderId="4" xfId="0" applyFont="1" applyFill="1" applyBorder="1" applyAlignment="1" applyProtection="1">
      <alignment horizontal="left" vertical="center" wrapText="1"/>
    </xf>
    <xf numFmtId="0" fontId="7" fillId="0" borderId="4" xfId="0" applyFont="1" applyFill="1" applyBorder="1" applyAlignment="1" applyProtection="1">
      <alignment horizontal="center" vertical="center" wrapText="1"/>
    </xf>
    <xf numFmtId="0" fontId="6" fillId="0" borderId="4"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1" xfId="0" applyFont="1" applyFill="1" applyBorder="1" applyAlignment="1" applyProtection="1">
      <alignment horizontal="left" vertical="center" wrapText="1"/>
    </xf>
    <xf numFmtId="0" fontId="6" fillId="0" borderId="4"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6" fillId="0" borderId="0" xfId="0" applyFont="1" applyFill="1" applyAlignment="1" applyProtection="1">
      <alignment horizontal="left"/>
    </xf>
    <xf numFmtId="0" fontId="7" fillId="0" borderId="8" xfId="0" applyFont="1" applyFill="1" applyBorder="1" applyAlignment="1" applyProtection="1">
      <alignment horizontal="center" vertical="center"/>
    </xf>
    <xf numFmtId="0" fontId="7" fillId="0" borderId="8" xfId="0" applyFont="1" applyFill="1" applyBorder="1" applyAlignment="1" applyProtection="1">
      <alignment vertical="center" wrapText="1"/>
    </xf>
    <xf numFmtId="3" fontId="6" fillId="0" borderId="8" xfId="0" applyNumberFormat="1" applyFont="1" applyFill="1" applyBorder="1" applyProtection="1"/>
    <xf numFmtId="0" fontId="7" fillId="0" borderId="8" xfId="0" applyFont="1" applyFill="1" applyBorder="1" applyProtection="1"/>
    <xf numFmtId="0" fontId="7" fillId="0" borderId="0" xfId="0" applyFont="1" applyFill="1" applyAlignment="1" applyProtection="1">
      <alignment horizontal="left" vertical="center"/>
    </xf>
    <xf numFmtId="0" fontId="6" fillId="0" borderId="0" xfId="0" applyFont="1" applyFill="1" applyAlignment="1" applyProtection="1">
      <alignment horizontal="left" vertical="center"/>
    </xf>
    <xf numFmtId="0" fontId="7" fillId="0" borderId="0" xfId="0" applyFont="1" applyFill="1" applyAlignment="1" applyProtection="1">
      <alignment horizontal="left" vertical="center"/>
    </xf>
    <xf numFmtId="0" fontId="6" fillId="0" borderId="1" xfId="0" applyFont="1" applyFill="1" applyBorder="1" applyAlignment="1" applyProtection="1">
      <alignment horizontal="left" vertical="center" wrapText="1"/>
    </xf>
    <xf numFmtId="0" fontId="6" fillId="0" borderId="0" xfId="0" applyFont="1" applyFill="1" applyAlignment="1" applyProtection="1">
      <alignment horizontal="left" vertical="center"/>
    </xf>
    <xf numFmtId="0" fontId="6" fillId="0" borderId="4" xfId="0" applyFont="1" applyFill="1" applyBorder="1" applyAlignment="1" applyProtection="1">
      <alignment horizontal="center" vertical="center" wrapText="1"/>
    </xf>
    <xf numFmtId="0" fontId="7" fillId="0" borderId="0" xfId="0" applyFont="1" applyFill="1" applyAlignment="1" applyProtection="1">
      <alignment horizontal="left" vertical="center"/>
    </xf>
    <xf numFmtId="0" fontId="7" fillId="0" borderId="4"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6" fillId="0" borderId="0" xfId="0" applyFont="1" applyFill="1" applyAlignment="1" applyProtection="1">
      <alignment wrapText="1"/>
    </xf>
    <xf numFmtId="3" fontId="6" fillId="0" borderId="8" xfId="0" applyNumberFormat="1" applyFont="1" applyFill="1" applyBorder="1" applyAlignment="1" applyProtection="1">
      <alignment wrapText="1"/>
    </xf>
    <xf numFmtId="0" fontId="7" fillId="0" borderId="8" xfId="0" applyFont="1" applyFill="1" applyBorder="1" applyAlignment="1" applyProtection="1">
      <alignment wrapText="1"/>
    </xf>
    <xf numFmtId="0" fontId="7" fillId="0" borderId="0" xfId="0" applyFont="1" applyFill="1" applyAlignment="1" applyProtection="1">
      <alignment horizontal="left" vertical="center" wrapText="1"/>
    </xf>
    <xf numFmtId="0" fontId="7" fillId="0" borderId="0" xfId="0"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wrapText="1"/>
    </xf>
    <xf numFmtId="0" fontId="7" fillId="0" borderId="0" xfId="0" applyFont="1" applyFill="1" applyBorder="1" applyAlignment="1" applyProtection="1">
      <alignment vertical="center" wrapText="1"/>
    </xf>
    <xf numFmtId="3" fontId="6" fillId="0" borderId="11" xfId="0" applyNumberFormat="1" applyFont="1" applyFill="1" applyBorder="1" applyAlignment="1" applyProtection="1">
      <alignment wrapText="1"/>
    </xf>
    <xf numFmtId="0" fontId="7" fillId="0" borderId="0" xfId="0" applyFont="1" applyFill="1" applyBorder="1" applyAlignment="1" applyProtection="1">
      <alignment wrapText="1"/>
    </xf>
    <xf numFmtId="0" fontId="6" fillId="0" borderId="15" xfId="0" applyFont="1" applyFill="1" applyBorder="1" applyProtection="1"/>
    <xf numFmtId="0" fontId="7" fillId="0" borderId="19" xfId="0" applyFont="1" applyFill="1" applyBorder="1" applyAlignment="1" applyProtection="1">
      <alignment horizontal="center"/>
    </xf>
    <xf numFmtId="0" fontId="7" fillId="0" borderId="20" xfId="0" applyFont="1" applyFill="1" applyBorder="1" applyAlignment="1" applyProtection="1">
      <alignment horizontal="center"/>
    </xf>
    <xf numFmtId="0" fontId="6" fillId="0" borderId="16" xfId="0" applyFont="1" applyFill="1" applyBorder="1" applyAlignment="1" applyProtection="1">
      <alignment horizontal="left"/>
    </xf>
    <xf numFmtId="3" fontId="6" fillId="0" borderId="0" xfId="0" applyNumberFormat="1" applyFont="1" applyFill="1" applyBorder="1" applyAlignment="1" applyProtection="1">
      <alignment wrapText="1"/>
    </xf>
    <xf numFmtId="0" fontId="6" fillId="0" borderId="0" xfId="0" applyFont="1" applyFill="1" applyBorder="1" applyAlignment="1" applyProtection="1">
      <alignment wrapText="1"/>
    </xf>
    <xf numFmtId="0" fontId="9" fillId="0" borderId="1" xfId="0" applyFont="1" applyFill="1" applyBorder="1" applyAlignment="1" applyProtection="1">
      <alignment horizontal="left" vertical="center" wrapText="1"/>
    </xf>
    <xf numFmtId="3" fontId="14" fillId="0" borderId="8" xfId="0" applyNumberFormat="1" applyFont="1" applyFill="1" applyBorder="1" applyProtection="1"/>
    <xf numFmtId="0" fontId="9" fillId="0" borderId="0" xfId="0" applyFont="1" applyFill="1" applyProtection="1"/>
    <xf numFmtId="0" fontId="7" fillId="0" borderId="8" xfId="0" applyFont="1" applyFill="1" applyBorder="1" applyAlignment="1" applyProtection="1">
      <alignment horizontal="right" vertical="center"/>
    </xf>
    <xf numFmtId="0" fontId="6" fillId="0" borderId="8" xfId="0" applyFont="1" applyFill="1" applyBorder="1" applyAlignment="1" applyProtection="1">
      <alignment horizontal="right" vertical="center"/>
    </xf>
    <xf numFmtId="3" fontId="6" fillId="0" borderId="8" xfId="0" applyNumberFormat="1" applyFont="1" applyFill="1" applyBorder="1" applyAlignment="1" applyProtection="1">
      <alignment horizontal="right" vertical="center"/>
    </xf>
    <xf numFmtId="0" fontId="6" fillId="0" borderId="0" xfId="0" applyFont="1" applyFill="1" applyBorder="1" applyAlignment="1" applyProtection="1">
      <alignment vertical="center" wrapText="1"/>
    </xf>
    <xf numFmtId="9" fontId="7" fillId="0" borderId="20" xfId="13" applyFont="1" applyFill="1" applyBorder="1" applyAlignment="1" applyProtection="1">
      <alignment horizontal="center"/>
    </xf>
    <xf numFmtId="0" fontId="6" fillId="0" borderId="17" xfId="0" applyFont="1" applyFill="1" applyBorder="1" applyProtection="1"/>
    <xf numFmtId="0" fontId="7" fillId="0" borderId="8" xfId="0" applyFont="1" applyFill="1" applyBorder="1" applyAlignment="1" applyProtection="1">
      <alignment horizontal="right" vertical="center" wrapText="1"/>
    </xf>
    <xf numFmtId="3" fontId="6" fillId="0" borderId="10" xfId="0" applyNumberFormat="1" applyFont="1" applyFill="1" applyBorder="1" applyProtection="1"/>
    <xf numFmtId="0" fontId="6" fillId="0" borderId="10" xfId="0" applyFont="1" applyFill="1" applyBorder="1" applyProtection="1"/>
    <xf numFmtId="2" fontId="6" fillId="0" borderId="16" xfId="0" applyNumberFormat="1" applyFont="1" applyFill="1" applyBorder="1" applyAlignment="1" applyProtection="1">
      <alignment horizontal="left"/>
    </xf>
    <xf numFmtId="0" fontId="6" fillId="0" borderId="22" xfId="0" applyFont="1" applyFill="1" applyBorder="1" applyProtection="1"/>
    <xf numFmtId="0" fontId="6" fillId="0" borderId="23" xfId="0" applyFont="1" applyFill="1" applyBorder="1" applyProtection="1"/>
    <xf numFmtId="9" fontId="6" fillId="0" borderId="22" xfId="13" applyFont="1" applyFill="1" applyBorder="1" applyAlignment="1" applyProtection="1">
      <alignment horizontal="left"/>
    </xf>
    <xf numFmtId="9" fontId="6" fillId="0" borderId="23" xfId="13" applyFont="1" applyFill="1" applyBorder="1" applyAlignment="1" applyProtection="1">
      <alignment horizontal="left"/>
    </xf>
    <xf numFmtId="2" fontId="6" fillId="0" borderId="8" xfId="0" applyNumberFormat="1" applyFont="1" applyFill="1" applyBorder="1" applyProtection="1"/>
    <xf numFmtId="1" fontId="7" fillId="0" borderId="1" xfId="0" applyNumberFormat="1" applyFont="1" applyFill="1" applyBorder="1" applyAlignment="1" applyProtection="1">
      <alignment horizontal="center" vertical="center" wrapText="1"/>
    </xf>
    <xf numFmtId="0" fontId="6" fillId="0" borderId="22" xfId="0" applyFont="1" applyFill="1" applyBorder="1" applyAlignment="1" applyProtection="1">
      <alignment horizontal="right" vertical="center" wrapText="1"/>
    </xf>
    <xf numFmtId="0" fontId="6" fillId="0" borderId="23" xfId="0" applyFont="1" applyFill="1" applyBorder="1" applyAlignment="1" applyProtection="1">
      <alignment horizontal="right" vertical="center" wrapText="1"/>
    </xf>
    <xf numFmtId="9" fontId="6" fillId="0" borderId="22" xfId="0" applyNumberFormat="1" applyFont="1" applyFill="1" applyBorder="1" applyAlignment="1" applyProtection="1">
      <alignment horizontal="left" vertical="center"/>
    </xf>
    <xf numFmtId="9" fontId="6" fillId="0" borderId="23" xfId="0" applyNumberFormat="1" applyFont="1" applyFill="1" applyBorder="1" applyAlignment="1" applyProtection="1">
      <alignment horizontal="left" vertical="center"/>
    </xf>
    <xf numFmtId="0" fontId="7" fillId="0" borderId="4" xfId="0" applyFont="1" applyFill="1" applyBorder="1" applyAlignment="1" applyProtection="1">
      <alignment horizontal="center" vertical="center" wrapText="1"/>
    </xf>
    <xf numFmtId="0" fontId="6" fillId="0" borderId="4" xfId="0" applyFont="1" applyFill="1" applyBorder="1" applyAlignment="1" applyProtection="1">
      <alignment horizontal="center" vertical="center" wrapText="1"/>
    </xf>
    <xf numFmtId="0" fontId="6" fillId="0" borderId="0" xfId="0" applyFont="1" applyFill="1" applyAlignment="1" applyProtection="1">
      <alignment horizontal="left" vertical="center"/>
    </xf>
    <xf numFmtId="0" fontId="7" fillId="0" borderId="0" xfId="0" applyFont="1" applyFill="1" applyAlignment="1" applyProtection="1">
      <alignment horizontal="left" vertical="center"/>
    </xf>
    <xf numFmtId="0" fontId="7" fillId="0" borderId="4" xfId="0" applyFont="1" applyFill="1" applyBorder="1" applyAlignment="1" applyProtection="1">
      <alignment horizontal="center" vertical="center" wrapText="1"/>
    </xf>
    <xf numFmtId="0" fontId="6" fillId="0" borderId="4" xfId="0" applyFont="1" applyFill="1" applyBorder="1" applyAlignment="1" applyProtection="1">
      <alignment horizontal="center" vertical="center" wrapText="1"/>
    </xf>
    <xf numFmtId="0" fontId="6" fillId="0" borderId="0" xfId="0" applyFont="1" applyFill="1" applyAlignment="1" applyProtection="1">
      <alignment horizontal="left" vertical="center"/>
    </xf>
    <xf numFmtId="0" fontId="7" fillId="0" borderId="0" xfId="0" applyFont="1" applyFill="1" applyAlignment="1" applyProtection="1">
      <alignment horizontal="left" vertical="center"/>
    </xf>
    <xf numFmtId="0" fontId="7" fillId="0" borderId="11" xfId="0" applyFont="1" applyFill="1" applyBorder="1" applyAlignment="1" applyProtection="1">
      <alignment horizontal="center" vertical="center"/>
    </xf>
    <xf numFmtId="0" fontId="7" fillId="0" borderId="11" xfId="0" applyFont="1" applyFill="1" applyBorder="1" applyAlignment="1" applyProtection="1">
      <alignment vertical="center" wrapText="1"/>
    </xf>
    <xf numFmtId="1" fontId="6" fillId="0" borderId="8" xfId="0" applyNumberFormat="1" applyFont="1" applyFill="1" applyBorder="1" applyProtection="1"/>
    <xf numFmtId="2" fontId="6" fillId="0" borderId="22" xfId="0" applyNumberFormat="1" applyFont="1" applyFill="1" applyBorder="1" applyAlignment="1" applyProtection="1">
      <alignment horizontal="left"/>
    </xf>
    <xf numFmtId="0" fontId="7" fillId="0" borderId="24" xfId="0" applyFont="1" applyFill="1" applyBorder="1" applyAlignment="1" applyProtection="1">
      <alignment horizontal="center"/>
    </xf>
    <xf numFmtId="0" fontId="6" fillId="0" borderId="8" xfId="0" applyFont="1" applyFill="1" applyBorder="1" applyAlignment="1" applyProtection="1">
      <alignment vertical="center" wrapText="1"/>
    </xf>
    <xf numFmtId="3" fontId="6" fillId="0" borderId="8" xfId="0" applyNumberFormat="1" applyFont="1" applyFill="1" applyBorder="1" applyAlignment="1" applyProtection="1">
      <alignment horizontal="center" vertical="center"/>
    </xf>
    <xf numFmtId="3" fontId="7" fillId="0" borderId="8" xfId="0" applyNumberFormat="1" applyFont="1" applyFill="1" applyBorder="1" applyAlignment="1" applyProtection="1">
      <alignment horizontal="center"/>
    </xf>
    <xf numFmtId="0" fontId="7" fillId="0" borderId="12" xfId="0" applyFont="1" applyFill="1" applyBorder="1" applyAlignment="1" applyProtection="1">
      <alignment horizontal="center" vertical="center"/>
    </xf>
    <xf numFmtId="0" fontId="6" fillId="0" borderId="8" xfId="0" applyFont="1" applyFill="1" applyBorder="1" applyAlignment="1" applyProtection="1">
      <alignment horizontal="center"/>
    </xf>
    <xf numFmtId="0" fontId="6" fillId="0" borderId="0" xfId="0" applyFont="1" applyFill="1" applyBorder="1" applyProtection="1"/>
    <xf numFmtId="0" fontId="15" fillId="0" borderId="8" xfId="0" applyNumberFormat="1" applyFont="1" applyFill="1" applyBorder="1" applyAlignment="1" applyProtection="1">
      <alignment horizontal="center" vertical="center"/>
    </xf>
    <xf numFmtId="0" fontId="9" fillId="0" borderId="0" xfId="0" applyFont="1" applyFill="1" applyBorder="1" applyAlignment="1" applyProtection="1">
      <alignment vertical="center" wrapText="1"/>
    </xf>
    <xf numFmtId="2" fontId="6" fillId="0" borderId="18" xfId="0" applyNumberFormat="1" applyFont="1" applyFill="1" applyBorder="1" applyAlignment="1" applyProtection="1">
      <alignment horizontal="left"/>
    </xf>
    <xf numFmtId="0" fontId="6" fillId="0" borderId="8" xfId="0" applyFont="1" applyFill="1" applyBorder="1" applyAlignment="1" applyProtection="1">
      <alignment horizontal="center" vertical="center"/>
    </xf>
    <xf numFmtId="9" fontId="6" fillId="0" borderId="16" xfId="0" applyNumberFormat="1" applyFont="1" applyFill="1" applyBorder="1" applyAlignment="1" applyProtection="1">
      <alignment horizontal="left"/>
    </xf>
    <xf numFmtId="9" fontId="6" fillId="0" borderId="18" xfId="0" applyNumberFormat="1" applyFont="1" applyFill="1" applyBorder="1" applyAlignment="1" applyProtection="1">
      <alignment horizontal="left"/>
    </xf>
    <xf numFmtId="3" fontId="14" fillId="0" borderId="8" xfId="0" applyNumberFormat="1" applyFont="1" applyFill="1" applyBorder="1" applyAlignment="1" applyProtection="1">
      <alignment horizontal="center" vertical="center"/>
    </xf>
    <xf numFmtId="0" fontId="6" fillId="0" borderId="8" xfId="0" applyFont="1" applyFill="1" applyBorder="1" applyAlignment="1" applyProtection="1">
      <alignment horizontal="center" vertical="center" wrapText="1"/>
    </xf>
    <xf numFmtId="0" fontId="16" fillId="0" borderId="0" xfId="0" applyFont="1" applyFill="1" applyProtection="1"/>
    <xf numFmtId="0" fontId="15" fillId="0" borderId="8" xfId="0" applyFont="1" applyFill="1" applyBorder="1" applyAlignment="1" applyProtection="1">
      <alignment horizontal="center" vertical="center"/>
    </xf>
    <xf numFmtId="0" fontId="6" fillId="0" borderId="0" xfId="0" applyFont="1" applyFill="1" applyAlignment="1" applyProtection="1">
      <alignment horizontal="left" vertical="center" wrapText="1"/>
    </xf>
    <xf numFmtId="0" fontId="7" fillId="0" borderId="0" xfId="0" applyFont="1" applyFill="1" applyAlignment="1" applyProtection="1">
      <alignment horizontal="left" vertical="center"/>
    </xf>
    <xf numFmtId="0" fontId="18" fillId="0" borderId="0" xfId="0" applyFont="1" applyFill="1" applyProtection="1"/>
    <xf numFmtId="0" fontId="19" fillId="0" borderId="0" xfId="0" applyFont="1" applyFill="1" applyProtection="1"/>
    <xf numFmtId="0" fontId="9" fillId="0" borderId="8" xfId="0" applyFont="1" applyFill="1" applyBorder="1" applyProtection="1"/>
    <xf numFmtId="0" fontId="20" fillId="0" borderId="0" xfId="0" applyFont="1" applyFill="1" applyProtection="1"/>
    <xf numFmtId="0" fontId="15" fillId="9" borderId="8" xfId="0" applyFont="1" applyFill="1" applyBorder="1" applyAlignment="1" applyProtection="1">
      <alignment horizontal="center" vertical="center" wrapText="1"/>
    </xf>
    <xf numFmtId="0" fontId="15" fillId="0" borderId="0" xfId="0" applyFont="1" applyFill="1" applyProtection="1"/>
    <xf numFmtId="0" fontId="21" fillId="0" borderId="0" xfId="0" applyFont="1" applyFill="1" applyProtection="1"/>
    <xf numFmtId="2" fontId="6" fillId="0" borderId="8" xfId="0" applyNumberFormat="1" applyFont="1" applyFill="1" applyBorder="1" applyAlignment="1" applyProtection="1">
      <alignment wrapText="1"/>
    </xf>
    <xf numFmtId="2" fontId="6" fillId="0" borderId="8" xfId="0" applyNumberFormat="1" applyFont="1" applyFill="1" applyBorder="1" applyAlignment="1" applyProtection="1">
      <alignment horizontal="right" vertical="center" wrapText="1"/>
    </xf>
    <xf numFmtId="0" fontId="6" fillId="0" borderId="8" xfId="0" applyFont="1" applyFill="1" applyBorder="1" applyAlignment="1" applyProtection="1">
      <alignment horizontal="right" vertical="center" wrapText="1"/>
    </xf>
    <xf numFmtId="0" fontId="8" fillId="0" borderId="0" xfId="0" applyFont="1" applyFill="1" applyBorder="1" applyAlignment="1" applyProtection="1">
      <alignment horizontal="center" vertical="center" wrapText="1"/>
    </xf>
    <xf numFmtId="0" fontId="6" fillId="0" borderId="0" xfId="0" applyFont="1" applyFill="1" applyBorder="1" applyAlignment="1" applyProtection="1">
      <alignment horizontal="left" vertical="justify" wrapText="1"/>
    </xf>
    <xf numFmtId="0" fontId="7" fillId="0" borderId="11" xfId="0" applyFont="1" applyFill="1" applyBorder="1" applyAlignment="1" applyProtection="1">
      <alignment horizontal="right" vertical="center"/>
    </xf>
    <xf numFmtId="0" fontId="7" fillId="0" borderId="19" xfId="0" applyFont="1" applyFill="1" applyBorder="1" applyAlignment="1" applyProtection="1">
      <alignment horizontal="center"/>
    </xf>
    <xf numFmtId="0" fontId="7" fillId="0" borderId="20" xfId="0" applyFont="1" applyFill="1" applyBorder="1" applyAlignment="1" applyProtection="1">
      <alignment horizontal="center"/>
    </xf>
    <xf numFmtId="0" fontId="7" fillId="0" borderId="0" xfId="0" applyFont="1" applyFill="1" applyAlignment="1" applyProtection="1">
      <alignment horizontal="left" vertical="center"/>
    </xf>
    <xf numFmtId="0" fontId="7" fillId="0" borderId="20" xfId="0" applyFont="1" applyFill="1" applyBorder="1" applyAlignment="1" applyProtection="1">
      <alignment horizontal="center" vertical="center"/>
    </xf>
    <xf numFmtId="0" fontId="7" fillId="0" borderId="24" xfId="0" applyFont="1" applyFill="1" applyBorder="1" applyAlignment="1" applyProtection="1">
      <alignment horizontal="center"/>
    </xf>
    <xf numFmtId="3" fontId="6" fillId="0" borderId="0" xfId="0" applyNumberFormat="1" applyFont="1" applyFill="1" applyBorder="1" applyProtection="1"/>
    <xf numFmtId="0" fontId="7" fillId="0" borderId="19" xfId="0" applyFont="1" applyFill="1" applyBorder="1" applyAlignment="1" applyProtection="1">
      <alignment horizontal="center"/>
    </xf>
    <xf numFmtId="0" fontId="7" fillId="0" borderId="0" xfId="0" applyFont="1" applyFill="1" applyAlignment="1" applyProtection="1">
      <alignment horizontal="left" vertical="center"/>
    </xf>
    <xf numFmtId="0" fontId="6" fillId="0" borderId="0" xfId="0" applyFont="1" applyFill="1" applyAlignment="1" applyProtection="1">
      <alignment horizontal="left" vertical="center"/>
    </xf>
    <xf numFmtId="0" fontId="7" fillId="0" borderId="24" xfId="0" applyFont="1" applyFill="1" applyBorder="1" applyAlignment="1" applyProtection="1">
      <alignment horizontal="center"/>
    </xf>
    <xf numFmtId="0" fontId="15" fillId="7" borderId="8" xfId="0" applyFont="1" applyFill="1" applyBorder="1" applyAlignment="1" applyProtection="1">
      <alignment horizontal="center" vertical="center" wrapText="1"/>
    </xf>
    <xf numFmtId="9" fontId="9" fillId="0" borderId="8" xfId="13" applyFont="1" applyFill="1" applyBorder="1" applyProtection="1"/>
    <xf numFmtId="3" fontId="9" fillId="0" borderId="8" xfId="0" applyNumberFormat="1" applyFont="1" applyFill="1" applyBorder="1" applyProtection="1"/>
    <xf numFmtId="0" fontId="22" fillId="0" borderId="0" xfId="0" applyFont="1" applyFill="1" applyProtection="1"/>
    <xf numFmtId="0" fontId="7" fillId="0" borderId="11" xfId="0" applyFont="1" applyFill="1" applyBorder="1" applyProtection="1"/>
    <xf numFmtId="0" fontId="6" fillId="0" borderId="0" xfId="0" applyFont="1" applyFill="1" applyBorder="1" applyAlignment="1" applyProtection="1">
      <alignment horizontal="left"/>
    </xf>
    <xf numFmtId="0" fontId="6" fillId="0" borderId="25" xfId="0" applyFont="1" applyFill="1" applyBorder="1" applyAlignment="1" applyProtection="1">
      <alignment horizontal="left"/>
    </xf>
    <xf numFmtId="0" fontId="6" fillId="0" borderId="25" xfId="0" applyFont="1" applyFill="1" applyBorder="1" applyProtection="1"/>
    <xf numFmtId="0" fontId="7" fillId="0" borderId="21" xfId="0" applyFont="1" applyFill="1" applyBorder="1" applyProtection="1"/>
    <xf numFmtId="0" fontId="7" fillId="0" borderId="22" xfId="0" applyFont="1" applyFill="1" applyBorder="1" applyProtection="1"/>
    <xf numFmtId="0" fontId="15" fillId="4" borderId="8" xfId="0" applyFont="1" applyFill="1" applyBorder="1" applyAlignment="1" applyProtection="1">
      <alignment horizontal="center" vertical="center" wrapText="1"/>
    </xf>
    <xf numFmtId="0" fontId="9" fillId="0" borderId="8" xfId="13" applyNumberFormat="1" applyFont="1" applyFill="1" applyBorder="1" applyProtection="1"/>
    <xf numFmtId="2" fontId="6" fillId="0" borderId="0" xfId="0" applyNumberFormat="1" applyFont="1" applyFill="1" applyBorder="1" applyProtection="1"/>
    <xf numFmtId="0" fontId="7" fillId="0" borderId="0" xfId="0" applyFont="1" applyFill="1" applyBorder="1" applyAlignment="1" applyProtection="1">
      <alignment horizontal="center" vertical="center"/>
    </xf>
    <xf numFmtId="0" fontId="7" fillId="0" borderId="0" xfId="0" applyFont="1" applyFill="1" applyBorder="1" applyProtection="1"/>
    <xf numFmtId="3" fontId="6" fillId="0" borderId="11" xfId="0" applyNumberFormat="1" applyFont="1" applyFill="1" applyBorder="1" applyProtection="1"/>
    <xf numFmtId="0" fontId="7" fillId="0" borderId="13" xfId="0" applyFont="1" applyFill="1" applyBorder="1" applyAlignment="1" applyProtection="1">
      <alignment horizontal="center" vertical="center"/>
    </xf>
    <xf numFmtId="0" fontId="15" fillId="6" borderId="8" xfId="0" applyFont="1" applyFill="1" applyBorder="1" applyAlignment="1" applyProtection="1">
      <alignment horizontal="center" vertical="center" wrapText="1"/>
    </xf>
    <xf numFmtId="1" fontId="6" fillId="0" borderId="0" xfId="0" applyNumberFormat="1" applyFont="1" applyFill="1" applyBorder="1" applyProtection="1"/>
    <xf numFmtId="2" fontId="9" fillId="0" borderId="8" xfId="0" applyNumberFormat="1" applyFont="1" applyFill="1" applyBorder="1" applyProtection="1"/>
    <xf numFmtId="0" fontId="6" fillId="0" borderId="22" xfId="0" applyFont="1" applyFill="1" applyBorder="1" applyAlignment="1" applyProtection="1">
      <alignment horizontal="right"/>
    </xf>
    <xf numFmtId="0" fontId="7" fillId="0" borderId="0" xfId="0" applyFont="1" applyFill="1" applyBorder="1" applyAlignment="1" applyProtection="1">
      <alignment horizontal="center" vertical="center"/>
    </xf>
    <xf numFmtId="0" fontId="7" fillId="0" borderId="11" xfId="0" applyFont="1" applyFill="1" applyBorder="1" applyAlignment="1" applyProtection="1">
      <alignment horizontal="center" vertical="center"/>
    </xf>
    <xf numFmtId="3" fontId="6" fillId="0" borderId="11" xfId="0" applyNumberFormat="1" applyFont="1" applyFill="1" applyBorder="1" applyAlignment="1" applyProtection="1">
      <alignment horizontal="center" vertical="center"/>
    </xf>
    <xf numFmtId="3" fontId="7" fillId="0" borderId="11" xfId="0" applyNumberFormat="1" applyFont="1" applyFill="1" applyBorder="1" applyAlignment="1" applyProtection="1">
      <alignment horizontal="center"/>
    </xf>
    <xf numFmtId="2" fontId="0" fillId="0" borderId="0" xfId="13" applyNumberFormat="1" applyFont="1" applyFill="1" applyBorder="1" applyProtection="1"/>
    <xf numFmtId="0" fontId="1" fillId="0" borderId="0" xfId="0" applyFont="1" applyFill="1" applyBorder="1" applyAlignment="1" applyProtection="1">
      <alignment horizontal="center" vertical="center"/>
    </xf>
    <xf numFmtId="0" fontId="15" fillId="2" borderId="8" xfId="0" applyFont="1" applyFill="1" applyBorder="1" applyAlignment="1" applyProtection="1">
      <alignment horizontal="center" vertical="center" wrapText="1"/>
    </xf>
    <xf numFmtId="2" fontId="9" fillId="0" borderId="8" xfId="13" applyNumberFormat="1" applyFont="1" applyFill="1" applyBorder="1" applyProtection="1"/>
    <xf numFmtId="0" fontId="15" fillId="3" borderId="8" xfId="0" applyFont="1" applyFill="1" applyBorder="1" applyAlignment="1" applyProtection="1">
      <alignment horizontal="center" vertical="center" wrapText="1"/>
    </xf>
    <xf numFmtId="0" fontId="15" fillId="0" borderId="0" xfId="0" applyNumberFormat="1" applyFont="1" applyFill="1" applyBorder="1" applyAlignment="1" applyProtection="1">
      <alignment horizontal="center" vertical="center"/>
    </xf>
    <xf numFmtId="0" fontId="6" fillId="0" borderId="0" xfId="0" applyFont="1" applyFill="1" applyBorder="1" applyAlignment="1" applyProtection="1">
      <alignment horizontal="center"/>
    </xf>
    <xf numFmtId="3" fontId="14" fillId="0" borderId="11" xfId="0" applyNumberFormat="1" applyFont="1" applyFill="1" applyBorder="1" applyAlignment="1" applyProtection="1">
      <alignment horizontal="center" vertical="center"/>
    </xf>
    <xf numFmtId="0" fontId="7" fillId="0" borderId="8" xfId="0" applyFont="1" applyFill="1" applyBorder="1" applyAlignment="1" applyProtection="1">
      <alignment horizontal="center"/>
    </xf>
    <xf numFmtId="0" fontId="9" fillId="0" borderId="8" xfId="0" applyFont="1" applyFill="1" applyBorder="1" applyAlignment="1" applyProtection="1">
      <alignment horizontal="right"/>
    </xf>
    <xf numFmtId="0" fontId="15" fillId="10" borderId="8" xfId="0" applyFont="1" applyFill="1" applyBorder="1" applyAlignment="1" applyProtection="1">
      <alignment horizontal="center" vertical="center" wrapText="1"/>
    </xf>
    <xf numFmtId="0" fontId="6" fillId="0" borderId="12" xfId="0" applyFont="1" applyFill="1" applyBorder="1" applyAlignment="1" applyProtection="1">
      <alignment horizontal="center" vertical="center"/>
    </xf>
    <xf numFmtId="2" fontId="7" fillId="0" borderId="12" xfId="0" applyNumberFormat="1" applyFont="1" applyFill="1" applyBorder="1" applyAlignment="1" applyProtection="1">
      <alignment horizontal="center"/>
    </xf>
    <xf numFmtId="0" fontId="23" fillId="0" borderId="0" xfId="0" applyFont="1" applyFill="1" applyProtection="1"/>
    <xf numFmtId="0" fontId="9" fillId="0" borderId="0" xfId="0" applyFont="1" applyFill="1" applyBorder="1" applyProtection="1"/>
    <xf numFmtId="0" fontId="15" fillId="5" borderId="8" xfId="0" applyFont="1" applyFill="1" applyBorder="1" applyAlignment="1" applyProtection="1">
      <alignment horizontal="center" vertical="center" wrapText="1"/>
    </xf>
    <xf numFmtId="0" fontId="15" fillId="11" borderId="8" xfId="0" applyFont="1" applyFill="1" applyBorder="1" applyAlignment="1" applyProtection="1">
      <alignment horizontal="center" vertical="center" wrapText="1"/>
    </xf>
    <xf numFmtId="0" fontId="15" fillId="12" borderId="8" xfId="0" applyFont="1" applyFill="1" applyBorder="1" applyAlignment="1" applyProtection="1">
      <alignment horizontal="center" vertical="center" wrapText="1"/>
    </xf>
    <xf numFmtId="0" fontId="9" fillId="0" borderId="10" xfId="0" applyFont="1" applyFill="1" applyBorder="1" applyProtection="1"/>
    <xf numFmtId="0" fontId="9" fillId="0" borderId="10" xfId="13" applyNumberFormat="1" applyFont="1" applyFill="1" applyBorder="1" applyProtection="1"/>
    <xf numFmtId="0" fontId="9" fillId="0" borderId="0" xfId="13" applyNumberFormat="1" applyFont="1" applyFill="1" applyBorder="1" applyProtection="1"/>
    <xf numFmtId="9" fontId="9" fillId="0" borderId="0" xfId="13" applyFont="1" applyFill="1" applyBorder="1" applyProtection="1"/>
    <xf numFmtId="0" fontId="15" fillId="0" borderId="8" xfId="0" applyFont="1" applyFill="1" applyBorder="1" applyProtection="1"/>
    <xf numFmtId="0" fontId="15" fillId="0" borderId="8" xfId="13" applyNumberFormat="1" applyFont="1" applyFill="1" applyBorder="1" applyProtection="1"/>
    <xf numFmtId="9" fontId="15" fillId="0" borderId="8" xfId="13" applyFont="1" applyFill="1" applyBorder="1" applyProtection="1"/>
    <xf numFmtId="3" fontId="15" fillId="0" borderId="8" xfId="0" applyNumberFormat="1" applyFont="1" applyFill="1" applyBorder="1" applyProtection="1"/>
    <xf numFmtId="0" fontId="24" fillId="0" borderId="0" xfId="0" applyFont="1" applyFill="1" applyProtection="1"/>
    <xf numFmtId="0" fontId="25" fillId="0" borderId="0" xfId="0" applyFont="1" applyFill="1" applyProtection="1"/>
    <xf numFmtId="0" fontId="15" fillId="13" borderId="8" xfId="0" applyFont="1" applyFill="1" applyBorder="1" applyAlignment="1" applyProtection="1">
      <alignment horizontal="center" vertical="center" wrapText="1"/>
    </xf>
    <xf numFmtId="2" fontId="9" fillId="0" borderId="10" xfId="0" applyNumberFormat="1" applyFont="1" applyFill="1" applyBorder="1" applyProtection="1"/>
    <xf numFmtId="2" fontId="9" fillId="0" borderId="0" xfId="0" applyNumberFormat="1" applyFont="1" applyFill="1" applyBorder="1" applyProtection="1"/>
    <xf numFmtId="2" fontId="15" fillId="0" borderId="8" xfId="0" applyNumberFormat="1" applyFont="1" applyFill="1" applyBorder="1" applyProtection="1"/>
    <xf numFmtId="0" fontId="22" fillId="0" borderId="8" xfId="0" applyFont="1" applyFill="1" applyBorder="1" applyProtection="1"/>
    <xf numFmtId="2" fontId="15" fillId="0" borderId="8" xfId="13" applyNumberFormat="1" applyFont="1" applyFill="1" applyBorder="1" applyProtection="1"/>
    <xf numFmtId="0" fontId="10" fillId="0" borderId="0" xfId="0" applyFont="1" applyFill="1" applyProtection="1"/>
    <xf numFmtId="0" fontId="7" fillId="0" borderId="19" xfId="0" applyFont="1" applyFill="1" applyBorder="1" applyAlignment="1" applyProtection="1">
      <alignment horizontal="center"/>
    </xf>
    <xf numFmtId="0" fontId="7" fillId="0" borderId="20" xfId="0" applyFont="1" applyFill="1" applyBorder="1" applyAlignment="1" applyProtection="1">
      <alignment horizontal="center"/>
    </xf>
    <xf numFmtId="0" fontId="7" fillId="0" borderId="4" xfId="0" applyFont="1" applyFill="1" applyBorder="1" applyAlignment="1" applyProtection="1">
      <alignment horizontal="center" vertical="center" wrapText="1"/>
    </xf>
    <xf numFmtId="0" fontId="6" fillId="0" borderId="4" xfId="0" applyFont="1" applyFill="1" applyBorder="1" applyAlignment="1" applyProtection="1">
      <alignment horizontal="center" vertical="center" wrapText="1"/>
    </xf>
    <xf numFmtId="0" fontId="7" fillId="0" borderId="0" xfId="0" applyFont="1" applyFill="1" applyAlignment="1" applyProtection="1">
      <alignment horizontal="left" vertical="center"/>
    </xf>
    <xf numFmtId="0" fontId="6" fillId="0" borderId="0" xfId="0" applyFont="1" applyFill="1" applyAlignment="1" applyProtection="1">
      <alignment horizontal="left" vertical="center"/>
    </xf>
    <xf numFmtId="0" fontId="7" fillId="0" borderId="0" xfId="0" applyFont="1" applyFill="1" applyBorder="1" applyAlignment="1" applyProtection="1">
      <alignment horizontal="center" vertical="center"/>
    </xf>
    <xf numFmtId="0" fontId="7" fillId="0" borderId="11" xfId="0" applyFont="1" applyFill="1" applyBorder="1" applyAlignment="1" applyProtection="1">
      <alignment horizontal="center" vertical="center"/>
    </xf>
    <xf numFmtId="0" fontId="9" fillId="0" borderId="0" xfId="0" applyFont="1" applyFill="1" applyBorder="1" applyAlignment="1" applyProtection="1">
      <alignment horizontal="right"/>
    </xf>
    <xf numFmtId="9" fontId="9" fillId="0" borderId="0" xfId="0" applyNumberFormat="1" applyFont="1" applyFill="1" applyAlignment="1" applyProtection="1">
      <alignment horizontal="left"/>
    </xf>
    <xf numFmtId="9" fontId="9" fillId="0" borderId="10" xfId="13" applyFont="1" applyFill="1" applyBorder="1" applyProtection="1"/>
    <xf numFmtId="0" fontId="15" fillId="14" borderId="8" xfId="0" applyFont="1" applyFill="1" applyBorder="1" applyAlignment="1" applyProtection="1">
      <alignment horizontal="center" vertical="center" wrapText="1"/>
    </xf>
    <xf numFmtId="2" fontId="9" fillId="0" borderId="10" xfId="13" applyNumberFormat="1" applyFont="1" applyFill="1" applyBorder="1" applyProtection="1"/>
    <xf numFmtId="2" fontId="9" fillId="0" borderId="0" xfId="13" applyNumberFormat="1" applyFont="1" applyFill="1" applyBorder="1" applyProtection="1"/>
    <xf numFmtId="0" fontId="15" fillId="15" borderId="8" xfId="0" applyFont="1" applyFill="1" applyBorder="1" applyAlignment="1" applyProtection="1">
      <alignment horizontal="center" vertical="center" wrapText="1"/>
    </xf>
    <xf numFmtId="10" fontId="6" fillId="0" borderId="22" xfId="0" applyNumberFormat="1" applyFont="1" applyFill="1" applyBorder="1" applyAlignment="1" applyProtection="1">
      <alignment horizontal="left"/>
    </xf>
    <xf numFmtId="9" fontId="6" fillId="0" borderId="22" xfId="0" applyNumberFormat="1" applyFont="1" applyFill="1" applyBorder="1" applyAlignment="1" applyProtection="1">
      <alignment horizontal="left"/>
    </xf>
    <xf numFmtId="10" fontId="6" fillId="0" borderId="23" xfId="0" applyNumberFormat="1" applyFont="1" applyFill="1" applyBorder="1" applyAlignment="1" applyProtection="1">
      <alignment horizontal="left"/>
    </xf>
    <xf numFmtId="0" fontId="6" fillId="0" borderId="25" xfId="0" applyFont="1" applyFill="1" applyBorder="1" applyAlignment="1" applyProtection="1">
      <alignment horizontal="right"/>
    </xf>
    <xf numFmtId="0" fontId="7" fillId="0" borderId="13" xfId="0" applyFont="1" applyFill="1" applyBorder="1" applyProtection="1"/>
    <xf numFmtId="10" fontId="7" fillId="0" borderId="21" xfId="0" applyNumberFormat="1" applyFont="1" applyFill="1" applyBorder="1" applyAlignment="1" applyProtection="1">
      <alignment horizontal="left"/>
    </xf>
    <xf numFmtId="0" fontId="7" fillId="0" borderId="0" xfId="0" applyFont="1" applyFill="1" applyBorder="1" applyAlignment="1" applyProtection="1">
      <alignment horizontal="center" vertical="center"/>
    </xf>
    <xf numFmtId="0" fontId="7" fillId="0" borderId="11" xfId="0" applyFont="1" applyFill="1" applyBorder="1" applyAlignment="1" applyProtection="1">
      <alignment horizontal="center" vertical="center"/>
    </xf>
    <xf numFmtId="0" fontId="7" fillId="0" borderId="0" xfId="0" applyFont="1" applyFill="1" applyProtection="1"/>
    <xf numFmtId="3" fontId="7" fillId="0" borderId="8" xfId="0" applyNumberFormat="1" applyFont="1" applyFill="1" applyBorder="1" applyAlignment="1" applyProtection="1">
      <alignment horizontal="right" vertical="center"/>
    </xf>
    <xf numFmtId="2" fontId="6" fillId="0" borderId="8" xfId="0" applyNumberFormat="1" applyFont="1" applyFill="1" applyBorder="1" applyAlignment="1" applyProtection="1">
      <alignment horizontal="right" vertical="center"/>
    </xf>
    <xf numFmtId="2" fontId="7" fillId="0" borderId="8" xfId="0" applyNumberFormat="1" applyFont="1" applyFill="1" applyBorder="1" applyAlignment="1" applyProtection="1">
      <alignment horizontal="right" vertical="center"/>
    </xf>
    <xf numFmtId="2" fontId="7" fillId="0" borderId="8" xfId="0" applyNumberFormat="1" applyFont="1" applyFill="1" applyBorder="1" applyAlignment="1" applyProtection="1">
      <alignment horizontal="right" vertical="center" wrapText="1"/>
    </xf>
    <xf numFmtId="9" fontId="7" fillId="0" borderId="21" xfId="13" applyFont="1" applyFill="1" applyBorder="1" applyAlignment="1" applyProtection="1">
      <alignment horizontal="left"/>
    </xf>
    <xf numFmtId="0" fontId="7" fillId="0" borderId="24" xfId="0" applyFont="1" applyFill="1" applyBorder="1" applyProtection="1"/>
    <xf numFmtId="2" fontId="6" fillId="0" borderId="0" xfId="0" applyNumberFormat="1" applyFont="1" applyFill="1" applyBorder="1" applyAlignment="1" applyProtection="1">
      <alignment horizontal="left"/>
    </xf>
    <xf numFmtId="0" fontId="7" fillId="0" borderId="25" xfId="0" applyFont="1" applyFill="1" applyBorder="1" applyProtection="1"/>
    <xf numFmtId="0" fontId="6" fillId="0" borderId="20" xfId="0" applyFont="1" applyFill="1" applyBorder="1" applyAlignment="1" applyProtection="1">
      <alignment horizontal="right"/>
    </xf>
    <xf numFmtId="0" fontId="7" fillId="0" borderId="0" xfId="0" applyFont="1" applyFill="1" applyBorder="1" applyAlignment="1" applyProtection="1">
      <alignment horizontal="right" vertical="center" wrapText="1"/>
    </xf>
    <xf numFmtId="0" fontId="6" fillId="0" borderId="11" xfId="0" applyFont="1" applyFill="1" applyBorder="1" applyProtection="1"/>
    <xf numFmtId="0" fontId="7" fillId="0" borderId="21" xfId="0" applyFont="1" applyFill="1" applyBorder="1" applyAlignment="1" applyProtection="1">
      <alignment horizontal="right"/>
    </xf>
    <xf numFmtId="0" fontId="7" fillId="0" borderId="14" xfId="0" applyFont="1" applyFill="1" applyBorder="1" applyAlignment="1" applyProtection="1">
      <alignment horizontal="left"/>
    </xf>
    <xf numFmtId="0" fontId="7" fillId="0" borderId="4" xfId="0" applyFont="1" applyFill="1" applyBorder="1" applyAlignment="1" applyProtection="1">
      <alignment horizontal="center" vertical="center" wrapText="1"/>
    </xf>
    <xf numFmtId="0" fontId="6" fillId="0" borderId="4" xfId="0" applyFont="1" applyFill="1" applyBorder="1" applyAlignment="1" applyProtection="1">
      <alignment horizontal="center" vertical="center" wrapText="1"/>
    </xf>
    <xf numFmtId="0" fontId="7" fillId="0" borderId="0" xfId="0" applyFont="1" applyFill="1" applyAlignment="1" applyProtection="1">
      <alignment horizontal="left" vertical="center"/>
    </xf>
    <xf numFmtId="0" fontId="6" fillId="0" borderId="0" xfId="0" applyFont="1" applyFill="1" applyAlignment="1" applyProtection="1">
      <alignment horizontal="left" vertical="center"/>
    </xf>
    <xf numFmtId="0" fontId="6" fillId="0" borderId="12" xfId="0" applyFont="1" applyFill="1" applyBorder="1" applyAlignment="1" applyProtection="1">
      <alignment horizontal="right" vertical="center"/>
    </xf>
    <xf numFmtId="2" fontId="6" fillId="0" borderId="12" xfId="0" applyNumberFormat="1" applyFont="1" applyFill="1" applyBorder="1" applyProtection="1"/>
    <xf numFmtId="0" fontId="7" fillId="0" borderId="21" xfId="0" applyFont="1" applyFill="1" applyBorder="1" applyAlignment="1" applyProtection="1">
      <alignment horizontal="right" vertical="center"/>
    </xf>
    <xf numFmtId="9" fontId="7" fillId="0" borderId="21" xfId="0" applyNumberFormat="1" applyFont="1" applyFill="1" applyBorder="1" applyAlignment="1" applyProtection="1">
      <alignment horizontal="left" vertical="center"/>
    </xf>
    <xf numFmtId="3" fontId="7" fillId="0" borderId="8" xfId="0" applyNumberFormat="1" applyFont="1" applyFill="1" applyBorder="1" applyProtection="1"/>
    <xf numFmtId="1" fontId="7" fillId="0" borderId="8" xfId="0" applyNumberFormat="1" applyFont="1" applyFill="1" applyBorder="1" applyProtection="1"/>
    <xf numFmtId="2" fontId="6" fillId="0" borderId="25" xfId="0" applyNumberFormat="1" applyFont="1" applyFill="1" applyBorder="1" applyAlignment="1" applyProtection="1">
      <alignment horizontal="left"/>
    </xf>
    <xf numFmtId="0" fontId="7" fillId="0" borderId="22" xfId="0" applyFont="1" applyFill="1" applyBorder="1" applyAlignment="1" applyProtection="1">
      <alignment horizontal="right"/>
    </xf>
    <xf numFmtId="2" fontId="7" fillId="0" borderId="22" xfId="0" applyNumberFormat="1" applyFont="1" applyFill="1" applyBorder="1" applyAlignment="1" applyProtection="1">
      <alignment horizontal="left"/>
    </xf>
    <xf numFmtId="0" fontId="6" fillId="0" borderId="0" xfId="0" applyFont="1" applyFill="1" applyBorder="1" applyAlignment="1" applyProtection="1">
      <alignment horizontal="center" vertical="center"/>
    </xf>
    <xf numFmtId="9" fontId="6" fillId="0" borderId="0" xfId="0" applyNumberFormat="1" applyFont="1" applyFill="1" applyBorder="1" applyAlignment="1" applyProtection="1">
      <alignment horizontal="left"/>
    </xf>
    <xf numFmtId="9" fontId="7" fillId="0" borderId="14" xfId="0" applyNumberFormat="1" applyFont="1" applyFill="1" applyBorder="1" applyAlignment="1" applyProtection="1">
      <alignment horizontal="left"/>
    </xf>
    <xf numFmtId="0" fontId="6" fillId="0" borderId="0" xfId="0" applyFont="1" applyFill="1" applyAlignment="1" applyProtection="1">
      <alignment horizontal="left" vertical="center" wrapText="1"/>
    </xf>
    <xf numFmtId="3" fontId="7" fillId="0" borderId="8" xfId="0" applyNumberFormat="1" applyFont="1" applyFill="1" applyBorder="1" applyAlignment="1" applyProtection="1">
      <alignment horizontal="center" vertical="center"/>
    </xf>
    <xf numFmtId="0" fontId="7" fillId="0" borderId="27" xfId="0" applyFont="1" applyFill="1" applyBorder="1" applyProtection="1"/>
    <xf numFmtId="0" fontId="6" fillId="0" borderId="28" xfId="0" applyFont="1" applyFill="1" applyBorder="1" applyAlignment="1" applyProtection="1">
      <alignment horizontal="right"/>
    </xf>
    <xf numFmtId="9" fontId="7" fillId="0" borderId="29" xfId="0" applyNumberFormat="1" applyFont="1" applyFill="1" applyBorder="1" applyAlignment="1" applyProtection="1">
      <alignment horizontal="left"/>
    </xf>
    <xf numFmtId="9" fontId="6" fillId="0" borderId="26" xfId="0" applyNumberFormat="1" applyFont="1" applyFill="1" applyBorder="1" applyAlignment="1" applyProtection="1">
      <alignment horizontal="left"/>
    </xf>
    <xf numFmtId="0" fontId="6" fillId="0" borderId="15" xfId="0" applyFont="1" applyFill="1" applyBorder="1" applyAlignment="1" applyProtection="1">
      <alignment horizontal="right"/>
    </xf>
    <xf numFmtId="0" fontId="7" fillId="0" borderId="13" xfId="0" applyFont="1" applyFill="1" applyBorder="1" applyAlignment="1" applyProtection="1">
      <alignment horizontal="right"/>
    </xf>
    <xf numFmtId="0" fontId="6" fillId="0" borderId="26" xfId="0" applyFont="1" applyFill="1" applyBorder="1" applyAlignment="1" applyProtection="1">
      <alignment horizontal="right" vertical="center" wrapText="1"/>
    </xf>
    <xf numFmtId="3" fontId="6" fillId="0" borderId="26" xfId="0" applyNumberFormat="1" applyFont="1" applyFill="1" applyBorder="1" applyAlignment="1" applyProtection="1">
      <alignment horizontal="center"/>
    </xf>
    <xf numFmtId="9" fontId="6" fillId="0" borderId="16" xfId="13" applyFont="1" applyFill="1" applyBorder="1" applyAlignment="1" applyProtection="1">
      <alignment horizontal="left"/>
    </xf>
    <xf numFmtId="0" fontId="7" fillId="0" borderId="0" xfId="0" applyFont="1" applyFill="1" applyAlignment="1" applyProtection="1">
      <alignment horizontal="left" vertical="center"/>
    </xf>
    <xf numFmtId="0" fontId="6" fillId="0" borderId="0" xfId="0" applyFont="1" applyFill="1" applyAlignment="1" applyProtection="1">
      <alignment horizontal="left" vertical="center"/>
    </xf>
    <xf numFmtId="0" fontId="8" fillId="8" borderId="2" xfId="0" applyFont="1" applyFill="1" applyBorder="1" applyAlignment="1" applyProtection="1">
      <alignment horizontal="center" vertical="center" wrapText="1"/>
    </xf>
    <xf numFmtId="0" fontId="8" fillId="8" borderId="4" xfId="0" applyFont="1" applyFill="1" applyBorder="1" applyAlignment="1" applyProtection="1">
      <alignment horizontal="center" vertical="center" wrapText="1"/>
    </xf>
    <xf numFmtId="0" fontId="8" fillId="8" borderId="3" xfId="0" applyFont="1" applyFill="1" applyBorder="1" applyAlignment="1" applyProtection="1">
      <alignment horizontal="center" vertical="center" wrapText="1"/>
    </xf>
    <xf numFmtId="0" fontId="7" fillId="0" borderId="19" xfId="0" applyFont="1" applyFill="1" applyBorder="1" applyAlignment="1" applyProtection="1">
      <alignment horizontal="center"/>
    </xf>
    <xf numFmtId="0" fontId="7" fillId="0" borderId="20" xfId="0" applyFont="1" applyFill="1" applyBorder="1" applyAlignment="1" applyProtection="1">
      <alignment horizontal="center"/>
    </xf>
    <xf numFmtId="0" fontId="7" fillId="0" borderId="2"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6" fillId="0" borderId="0" xfId="0" applyFont="1" applyFill="1" applyAlignment="1" applyProtection="1">
      <alignment horizontal="left" vertical="center" wrapText="1"/>
    </xf>
    <xf numFmtId="0" fontId="6" fillId="0" borderId="2" xfId="0" applyFont="1" applyFill="1" applyBorder="1" applyAlignment="1" applyProtection="1">
      <alignment horizontal="center" vertical="center" wrapText="1"/>
    </xf>
    <xf numFmtId="0" fontId="6" fillId="0" borderId="3" xfId="0" applyFont="1" applyFill="1" applyBorder="1" applyAlignment="1" applyProtection="1">
      <alignment horizontal="center" vertical="center" wrapText="1"/>
    </xf>
    <xf numFmtId="0" fontId="16" fillId="0" borderId="2" xfId="0" applyFont="1" applyFill="1" applyBorder="1" applyAlignment="1" applyProtection="1">
      <alignment horizontal="center" vertical="center" wrapText="1"/>
    </xf>
    <xf numFmtId="0" fontId="16" fillId="0" borderId="4" xfId="0" applyFont="1" applyFill="1" applyBorder="1" applyAlignment="1" applyProtection="1">
      <alignment horizontal="center" vertical="center" wrapText="1"/>
    </xf>
    <xf numFmtId="0" fontId="16" fillId="0" borderId="3" xfId="0" applyFont="1" applyFill="1" applyBorder="1" applyAlignment="1" applyProtection="1">
      <alignment horizontal="center" vertical="center" wrapText="1"/>
    </xf>
    <xf numFmtId="0" fontId="6" fillId="0" borderId="4" xfId="0" applyFont="1" applyFill="1" applyBorder="1" applyAlignment="1" applyProtection="1">
      <alignment horizontal="center" vertical="center" wrapText="1"/>
    </xf>
    <xf numFmtId="0" fontId="8" fillId="8" borderId="2" xfId="0" applyFont="1" applyFill="1" applyBorder="1" applyAlignment="1" applyProtection="1">
      <alignment horizontal="left" vertical="center" wrapText="1"/>
    </xf>
    <xf numFmtId="0" fontId="8" fillId="8" borderId="4" xfId="0" applyFont="1" applyFill="1" applyBorder="1" applyAlignment="1" applyProtection="1">
      <alignment horizontal="left" vertical="center" wrapText="1"/>
    </xf>
    <xf numFmtId="0" fontId="8" fillId="8" borderId="3" xfId="0" applyFont="1" applyFill="1" applyBorder="1" applyAlignment="1" applyProtection="1">
      <alignment horizontal="left" vertical="center" wrapText="1"/>
    </xf>
    <xf numFmtId="0" fontId="7" fillId="0" borderId="0" xfId="0" applyFont="1" applyFill="1" applyAlignment="1" applyProtection="1">
      <alignment horizontal="left"/>
    </xf>
    <xf numFmtId="0" fontId="6" fillId="0" borderId="5" xfId="0" applyFont="1" applyFill="1" applyBorder="1" applyAlignment="1" applyProtection="1">
      <alignment horizontal="left" vertical="justify" wrapText="1"/>
    </xf>
    <xf numFmtId="0" fontId="6" fillId="0" borderId="6" xfId="0" applyFont="1" applyFill="1" applyBorder="1" applyAlignment="1" applyProtection="1">
      <alignment horizontal="left" vertical="justify"/>
    </xf>
    <xf numFmtId="0" fontId="6" fillId="0" borderId="7" xfId="0" applyFont="1" applyFill="1" applyBorder="1" applyAlignment="1" applyProtection="1">
      <alignment horizontal="left" vertical="justify"/>
    </xf>
    <xf numFmtId="0" fontId="7" fillId="0" borderId="5" xfId="0" applyFont="1" applyFill="1" applyBorder="1" applyAlignment="1" applyProtection="1">
      <alignment horizontal="center" vertical="center"/>
    </xf>
    <xf numFmtId="0" fontId="7" fillId="0" borderId="6" xfId="0" applyFont="1" applyFill="1" applyBorder="1" applyAlignment="1" applyProtection="1">
      <alignment horizontal="center" vertical="center"/>
    </xf>
    <xf numFmtId="0" fontId="7" fillId="0" borderId="7" xfId="0" applyFont="1" applyFill="1" applyBorder="1" applyAlignment="1" applyProtection="1">
      <alignment horizontal="center" vertical="center"/>
    </xf>
    <xf numFmtId="0" fontId="7" fillId="0" borderId="9" xfId="0" applyFont="1" applyFill="1" applyBorder="1" applyAlignment="1" applyProtection="1">
      <alignment horizontal="left" vertical="center" wrapText="1"/>
    </xf>
    <xf numFmtId="0" fontId="6" fillId="0" borderId="1" xfId="0" applyFont="1" applyFill="1" applyBorder="1" applyAlignment="1" applyProtection="1">
      <alignment horizontal="center" vertical="center" wrapText="1"/>
    </xf>
    <xf numFmtId="0" fontId="6" fillId="0" borderId="9" xfId="0" applyFont="1" applyFill="1" applyBorder="1" applyAlignment="1" applyProtection="1">
      <alignment horizontal="center" vertical="center" wrapText="1"/>
    </xf>
    <xf numFmtId="0" fontId="8" fillId="8" borderId="0" xfId="0" applyFont="1" applyFill="1" applyAlignment="1" applyProtection="1">
      <alignment horizontal="center" vertical="center" wrapText="1"/>
    </xf>
    <xf numFmtId="0" fontId="7" fillId="8" borderId="0" xfId="0" applyFont="1" applyFill="1" applyAlignment="1" applyProtection="1">
      <alignment horizontal="center" vertical="center" wrapText="1"/>
    </xf>
    <xf numFmtId="0" fontId="7" fillId="8" borderId="4" xfId="0" applyFont="1" applyFill="1" applyBorder="1" applyAlignment="1" applyProtection="1">
      <alignment horizontal="center" vertical="center" wrapText="1"/>
    </xf>
    <xf numFmtId="0" fontId="7" fillId="8" borderId="3" xfId="0" applyFont="1" applyFill="1" applyBorder="1" applyAlignment="1" applyProtection="1">
      <alignment horizontal="center" vertical="center" wrapText="1"/>
    </xf>
    <xf numFmtId="0" fontId="7" fillId="8" borderId="2" xfId="0" applyFont="1" applyFill="1" applyBorder="1" applyAlignment="1" applyProtection="1">
      <alignment horizontal="center" vertical="center" wrapText="1"/>
    </xf>
    <xf numFmtId="0" fontId="7" fillId="0" borderId="0" xfId="0" applyFont="1" applyFill="1" applyAlignment="1" applyProtection="1">
      <alignment horizontal="left" vertical="center"/>
    </xf>
    <xf numFmtId="0" fontId="11" fillId="0" borderId="0" xfId="0" applyFont="1" applyFill="1" applyAlignment="1" applyProtection="1">
      <alignment horizontal="left"/>
    </xf>
    <xf numFmtId="0" fontId="6" fillId="0" borderId="6" xfId="0" applyFont="1" applyFill="1" applyBorder="1" applyAlignment="1" applyProtection="1">
      <alignment horizontal="left" vertical="justify" wrapText="1"/>
    </xf>
    <xf numFmtId="0" fontId="6" fillId="0" borderId="7" xfId="0" applyFont="1" applyFill="1" applyBorder="1" applyAlignment="1" applyProtection="1">
      <alignment horizontal="left" vertical="justify" wrapText="1"/>
    </xf>
    <xf numFmtId="0" fontId="17" fillId="8" borderId="2" xfId="0" applyFont="1" applyFill="1" applyBorder="1" applyAlignment="1" applyProtection="1">
      <alignment horizontal="left" vertical="center" wrapText="1"/>
    </xf>
    <xf numFmtId="0" fontId="11" fillId="8" borderId="4" xfId="0" applyFont="1" applyFill="1" applyBorder="1" applyAlignment="1" applyProtection="1">
      <alignment horizontal="left" vertical="center" wrapText="1"/>
    </xf>
    <xf numFmtId="0" fontId="11" fillId="8" borderId="3" xfId="0" applyFont="1" applyFill="1" applyBorder="1" applyAlignment="1" applyProtection="1">
      <alignment horizontal="left" vertical="center" wrapText="1"/>
    </xf>
    <xf numFmtId="0" fontId="12" fillId="8" borderId="2" xfId="0" applyFont="1" applyFill="1" applyBorder="1" applyAlignment="1" applyProtection="1">
      <alignment horizontal="left" vertical="center" wrapText="1"/>
    </xf>
    <xf numFmtId="0" fontId="13" fillId="8" borderId="4" xfId="0" applyFont="1" applyFill="1" applyBorder="1" applyAlignment="1" applyProtection="1">
      <alignment horizontal="left" vertical="center" wrapText="1"/>
    </xf>
    <xf numFmtId="0" fontId="13" fillId="8" borderId="3" xfId="0" applyFont="1" applyFill="1" applyBorder="1" applyAlignment="1" applyProtection="1">
      <alignment horizontal="left" vertical="center" wrapText="1"/>
    </xf>
    <xf numFmtId="0" fontId="6" fillId="0" borderId="0" xfId="0" applyFont="1" applyFill="1" applyAlignment="1" applyProtection="1">
      <alignment horizontal="left" vertical="center"/>
    </xf>
    <xf numFmtId="0" fontId="9" fillId="0" borderId="2" xfId="0" applyFont="1" applyFill="1" applyBorder="1" applyAlignment="1" applyProtection="1">
      <alignment horizontal="center" vertical="center" wrapText="1"/>
    </xf>
    <xf numFmtId="0" fontId="9" fillId="0" borderId="4" xfId="0" applyFont="1" applyFill="1" applyBorder="1" applyAlignment="1" applyProtection="1">
      <alignment horizontal="center" vertical="center" wrapText="1"/>
    </xf>
    <xf numFmtId="0" fontId="9" fillId="0" borderId="3" xfId="0" applyFont="1" applyFill="1" applyBorder="1" applyAlignment="1" applyProtection="1">
      <alignment horizontal="center" vertical="center" wrapText="1"/>
    </xf>
    <xf numFmtId="0" fontId="12" fillId="8" borderId="0" xfId="0" applyFont="1" applyFill="1" applyAlignment="1" applyProtection="1">
      <alignment horizontal="center" vertical="center" wrapText="1"/>
    </xf>
    <xf numFmtId="0" fontId="13" fillId="8" borderId="0" xfId="0" applyFont="1" applyFill="1" applyAlignment="1" applyProtection="1">
      <alignment horizontal="center" vertical="center" wrapText="1"/>
    </xf>
    <xf numFmtId="0" fontId="12" fillId="8" borderId="2" xfId="0" applyFont="1" applyFill="1" applyBorder="1" applyAlignment="1" applyProtection="1">
      <alignment horizontal="center" vertical="center" wrapText="1"/>
    </xf>
    <xf numFmtId="0" fontId="13" fillId="8" borderId="4" xfId="0" applyFont="1" applyFill="1" applyBorder="1" applyAlignment="1" applyProtection="1">
      <alignment horizontal="center" vertical="center" wrapText="1"/>
    </xf>
    <xf numFmtId="0" fontId="13" fillId="8" borderId="3" xfId="0" applyFont="1" applyFill="1" applyBorder="1" applyAlignment="1" applyProtection="1">
      <alignment horizontal="center" vertical="center" wrapText="1"/>
    </xf>
    <xf numFmtId="0" fontId="13" fillId="8" borderId="2" xfId="0" applyFont="1" applyFill="1" applyBorder="1" applyAlignment="1" applyProtection="1">
      <alignment horizontal="center" vertical="center" wrapText="1"/>
    </xf>
    <xf numFmtId="0" fontId="7" fillId="0" borderId="19" xfId="0" applyFont="1" applyFill="1" applyBorder="1" applyAlignment="1" applyProtection="1">
      <alignment horizontal="center" vertical="center"/>
    </xf>
    <xf numFmtId="0" fontId="7" fillId="0" borderId="20" xfId="0" applyFont="1" applyFill="1" applyBorder="1" applyAlignment="1" applyProtection="1">
      <alignment horizontal="center" vertical="center"/>
    </xf>
    <xf numFmtId="0" fontId="7" fillId="0" borderId="24" xfId="0" applyFont="1" applyFill="1" applyBorder="1" applyAlignment="1" applyProtection="1">
      <alignment horizontal="center"/>
    </xf>
    <xf numFmtId="0" fontId="7" fillId="8" borderId="4" xfId="0" applyFont="1" applyFill="1" applyBorder="1" applyAlignment="1" applyProtection="1">
      <alignment horizontal="left" vertical="center" wrapText="1"/>
    </xf>
    <xf numFmtId="0" fontId="7" fillId="8" borderId="3" xfId="0" applyFont="1" applyFill="1" applyBorder="1" applyAlignment="1" applyProtection="1">
      <alignment horizontal="left" vertical="center" wrapText="1"/>
    </xf>
    <xf numFmtId="0" fontId="17" fillId="8" borderId="0" xfId="0" applyFont="1" applyFill="1" applyAlignment="1" applyProtection="1">
      <alignment horizontal="center" vertical="center" wrapText="1"/>
    </xf>
    <xf numFmtId="0" fontId="11" fillId="8" borderId="0" xfId="0" applyFont="1" applyFill="1" applyAlignment="1" applyProtection="1">
      <alignment horizontal="center" vertical="center" wrapText="1"/>
    </xf>
    <xf numFmtId="0" fontId="17" fillId="8" borderId="2" xfId="0" applyFont="1" applyFill="1" applyBorder="1" applyAlignment="1" applyProtection="1">
      <alignment horizontal="center" vertical="center" wrapText="1"/>
    </xf>
    <xf numFmtId="0" fontId="11" fillId="8" borderId="4" xfId="0" applyFont="1" applyFill="1" applyBorder="1" applyAlignment="1" applyProtection="1">
      <alignment horizontal="center" vertical="center" wrapText="1"/>
    </xf>
    <xf numFmtId="0" fontId="11" fillId="8" borderId="3" xfId="0" applyFont="1" applyFill="1" applyBorder="1" applyAlignment="1" applyProtection="1">
      <alignment horizontal="center" vertical="center" wrapText="1"/>
    </xf>
    <xf numFmtId="0" fontId="11" fillId="8" borderId="2" xfId="0" applyFont="1" applyFill="1" applyBorder="1" applyAlignment="1" applyProtection="1">
      <alignment horizontal="center" vertical="center" wrapText="1"/>
    </xf>
    <xf numFmtId="0" fontId="16" fillId="0" borderId="0" xfId="0" applyFont="1" applyFill="1" applyAlignment="1" applyProtection="1">
      <alignment horizontal="left" vertical="center"/>
    </xf>
    <xf numFmtId="0" fontId="7" fillId="0" borderId="0" xfId="0" applyFont="1" applyFill="1" applyBorder="1" applyAlignment="1" applyProtection="1">
      <alignment horizontal="center" vertical="center"/>
    </xf>
    <xf numFmtId="0" fontId="7" fillId="0" borderId="11" xfId="0" applyFont="1" applyFill="1" applyBorder="1" applyAlignment="1" applyProtection="1">
      <alignment horizontal="center" vertical="center"/>
    </xf>
    <xf numFmtId="0" fontId="17" fillId="8" borderId="4" xfId="0" applyFont="1" applyFill="1" applyBorder="1" applyAlignment="1" applyProtection="1">
      <alignment horizontal="left" vertical="center" wrapText="1"/>
    </xf>
    <xf numFmtId="0" fontId="17" fillId="8" borderId="3" xfId="0" applyFont="1" applyFill="1" applyBorder="1" applyAlignment="1" applyProtection="1">
      <alignment horizontal="left" vertical="center" wrapText="1"/>
    </xf>
    <xf numFmtId="0" fontId="19" fillId="0" borderId="0" xfId="0" applyFont="1" applyFill="1" applyAlignment="1" applyProtection="1">
      <alignment horizontal="center"/>
    </xf>
  </cellXfs>
  <cellStyles count="14">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Normal" xfId="0" builtinId="0"/>
    <cellStyle name="Porcentaje" xfId="13" builtinId="5"/>
  </cellStyles>
  <dxfs count="0"/>
  <tableStyles count="0" defaultTableStyle="TableStyleMedium9" defaultPivotStyle="PivotStyleMedium4"/>
  <colors>
    <indexedColors>
      <rgbColor rgb="00000000"/>
      <rgbColor rgb="00FFFFFF"/>
      <rgbColor rgb="00DD0806"/>
      <rgbColor rgb="001FB714"/>
      <rgbColor rgb="000000D4"/>
      <rgbColor rgb="00FCF305"/>
      <rgbColor rgb="00F20884"/>
      <rgbColor rgb="0000ABEA"/>
      <rgbColor rgb="00000000"/>
      <rgbColor rgb="00FFFFFF"/>
      <rgbColor rgb="00556B2F"/>
      <rgbColor rgb="00BCE094"/>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3399"/>
      <color rgb="FF0099CC"/>
      <color rgb="FFFFFF99"/>
      <color rgb="FFFFCCFF"/>
      <color rgb="FFCCFF66"/>
      <color rgb="FFFFCC66"/>
      <color rgb="FF00CC99"/>
      <color rgb="FFFFFF66"/>
      <color rgb="FF66C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10"/>
    </mc:Choice>
    <mc:Fallback>
      <c:style val="10"/>
    </mc:Fallback>
  </mc:AlternateContent>
  <c:chart>
    <c:autoTitleDeleted val="1"/>
    <c:plotArea>
      <c:layout>
        <c:manualLayout>
          <c:layoutTarget val="inner"/>
          <c:xMode val="edge"/>
          <c:yMode val="edge"/>
          <c:x val="0"/>
          <c:y val="0.16381268601986593"/>
          <c:w val="0.99132238336548717"/>
          <c:h val="0.75423929801504797"/>
        </c:manualLayout>
      </c:layout>
      <c:barChart>
        <c:barDir val="col"/>
        <c:grouping val="clustered"/>
        <c:varyColors val="0"/>
        <c:ser>
          <c:idx val="1"/>
          <c:order val="0"/>
          <c:tx>
            <c:v>Municipios Atendidos</c:v>
          </c:tx>
          <c:invertIfNegative val="0"/>
          <c:cat>
            <c:numRef>
              <c:f>'Datos '!$B$6:$B$11</c:f>
              <c:numCache>
                <c:formatCode>General</c:formatCode>
                <c:ptCount val="6"/>
                <c:pt idx="0">
                  <c:v>2019</c:v>
                </c:pt>
                <c:pt idx="1">
                  <c:v>2018</c:v>
                </c:pt>
                <c:pt idx="2">
                  <c:v>2017</c:v>
                </c:pt>
                <c:pt idx="3">
                  <c:v>2016</c:v>
                </c:pt>
                <c:pt idx="4">
                  <c:v>2015</c:v>
                </c:pt>
                <c:pt idx="5">
                  <c:v>2014</c:v>
                </c:pt>
              </c:numCache>
            </c:numRef>
          </c:cat>
          <c:val>
            <c:numRef>
              <c:f>'Datos '!$C$6:$C$11</c:f>
              <c:numCache>
                <c:formatCode>General</c:formatCode>
                <c:ptCount val="6"/>
                <c:pt idx="0">
                  <c:v>27</c:v>
                </c:pt>
                <c:pt idx="1">
                  <c:v>17</c:v>
                </c:pt>
                <c:pt idx="2">
                  <c:v>15</c:v>
                </c:pt>
                <c:pt idx="3">
                  <c:v>6</c:v>
                </c:pt>
                <c:pt idx="4">
                  <c:v>15</c:v>
                </c:pt>
                <c:pt idx="5">
                  <c:v>16</c:v>
                </c:pt>
              </c:numCache>
            </c:numRef>
          </c:val>
        </c:ser>
        <c:ser>
          <c:idx val="2"/>
          <c:order val="1"/>
          <c:tx>
            <c:v>Municipios Sin Atención</c:v>
          </c:tx>
          <c:invertIfNegative val="0"/>
          <c:cat>
            <c:numRef>
              <c:f>'Datos '!$B$6:$B$11</c:f>
              <c:numCache>
                <c:formatCode>General</c:formatCode>
                <c:ptCount val="6"/>
                <c:pt idx="0">
                  <c:v>2019</c:v>
                </c:pt>
                <c:pt idx="1">
                  <c:v>2018</c:v>
                </c:pt>
                <c:pt idx="2">
                  <c:v>2017</c:v>
                </c:pt>
                <c:pt idx="3">
                  <c:v>2016</c:v>
                </c:pt>
                <c:pt idx="4">
                  <c:v>2015</c:v>
                </c:pt>
                <c:pt idx="5">
                  <c:v>2014</c:v>
                </c:pt>
              </c:numCache>
            </c:numRef>
          </c:cat>
          <c:val>
            <c:numRef>
              <c:f>'Datos '!$D$6:$D$11</c:f>
              <c:numCache>
                <c:formatCode>General</c:formatCode>
                <c:ptCount val="6"/>
                <c:pt idx="0">
                  <c:v>12</c:v>
                </c:pt>
                <c:pt idx="1">
                  <c:v>22</c:v>
                </c:pt>
                <c:pt idx="2">
                  <c:v>24</c:v>
                </c:pt>
                <c:pt idx="3">
                  <c:v>33</c:v>
                </c:pt>
                <c:pt idx="4">
                  <c:v>24</c:v>
                </c:pt>
                <c:pt idx="5">
                  <c:v>23</c:v>
                </c:pt>
              </c:numCache>
            </c:numRef>
          </c:val>
        </c:ser>
        <c:dLbls>
          <c:showLegendKey val="0"/>
          <c:showVal val="1"/>
          <c:showCatName val="0"/>
          <c:showSerName val="0"/>
          <c:showPercent val="0"/>
          <c:showBubbleSize val="0"/>
        </c:dLbls>
        <c:gapWidth val="75"/>
        <c:axId val="104519552"/>
        <c:axId val="104521088"/>
      </c:barChart>
      <c:catAx>
        <c:axId val="104519552"/>
        <c:scaling>
          <c:orientation val="minMax"/>
        </c:scaling>
        <c:delete val="0"/>
        <c:axPos val="b"/>
        <c:numFmt formatCode="General" sourceLinked="1"/>
        <c:majorTickMark val="none"/>
        <c:minorTickMark val="none"/>
        <c:tickLblPos val="nextTo"/>
        <c:crossAx val="104521088"/>
        <c:crosses val="autoZero"/>
        <c:auto val="1"/>
        <c:lblAlgn val="ctr"/>
        <c:lblOffset val="100"/>
        <c:noMultiLvlLbl val="0"/>
      </c:catAx>
      <c:valAx>
        <c:axId val="104521088"/>
        <c:scaling>
          <c:orientation val="minMax"/>
        </c:scaling>
        <c:delete val="1"/>
        <c:axPos val="l"/>
        <c:numFmt formatCode="General" sourceLinked="1"/>
        <c:majorTickMark val="none"/>
        <c:minorTickMark val="none"/>
        <c:tickLblPos val="none"/>
        <c:crossAx val="104519552"/>
        <c:crosses val="autoZero"/>
        <c:crossBetween val="between"/>
        <c:majorUnit val="4.0000000000000022E-2"/>
      </c:valAx>
    </c:plotArea>
    <c:legend>
      <c:legendPos val="b"/>
      <c:layout>
        <c:manualLayout>
          <c:xMode val="edge"/>
          <c:yMode val="edge"/>
          <c:x val="0.25563431905012163"/>
          <c:y val="7.1451058279272797E-2"/>
          <c:w val="0.53262999590995586"/>
          <c:h val="5.145544294682021E-2"/>
        </c:manualLayout>
      </c:layout>
      <c:overlay val="0"/>
    </c:legend>
    <c:plotVisOnly val="1"/>
    <c:dispBlanksAs val="gap"/>
    <c:showDLblsOverMax val="0"/>
  </c:chart>
  <c:printSettings>
    <c:headerFooter/>
    <c:pageMargins b="0.75" l="0.7" r="0.7" t="0.75" header="0.3" footer="0.3"/>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34"/>
    </mc:Choice>
    <mc:Fallback>
      <c:style val="34"/>
    </mc:Fallback>
  </mc:AlternateContent>
  <c:chart>
    <c:title>
      <c:tx>
        <c:rich>
          <a:bodyPr/>
          <a:lstStyle/>
          <a:p>
            <a:pPr>
              <a:defRPr/>
            </a:pPr>
            <a:r>
              <a:rPr lang="es-MX"/>
              <a:t>Porcentaje</a:t>
            </a:r>
            <a:r>
              <a:rPr lang="es-MX" baseline="0"/>
              <a:t> de Variación de Apoyos Otorgados</a:t>
            </a:r>
            <a:endParaRPr lang="es-MX"/>
          </a:p>
        </c:rich>
      </c:tx>
      <c:layout/>
      <c:overlay val="0"/>
    </c:title>
    <c:autoTitleDeleted val="0"/>
    <c:plotArea>
      <c:layout/>
      <c:barChart>
        <c:barDir val="col"/>
        <c:grouping val="clustered"/>
        <c:varyColors val="0"/>
        <c:ser>
          <c:idx val="0"/>
          <c:order val="0"/>
          <c:tx>
            <c:v>2019</c:v>
          </c:tx>
          <c:invertIfNegative val="0"/>
          <c:cat>
            <c:strLit>
              <c:ptCount val="1"/>
              <c:pt idx="0">
                <c:v>Tasa de Variación</c:v>
              </c:pt>
            </c:strLit>
          </c:cat>
          <c:val>
            <c:numRef>
              <c:f>'Datos '!$C$146</c:f>
              <c:numCache>
                <c:formatCode>0.00</c:formatCode>
                <c:ptCount val="1"/>
                <c:pt idx="0">
                  <c:v>-29.850746268656714</c:v>
                </c:pt>
              </c:numCache>
            </c:numRef>
          </c:val>
        </c:ser>
        <c:ser>
          <c:idx val="1"/>
          <c:order val="1"/>
          <c:tx>
            <c:v>2018</c:v>
          </c:tx>
          <c:invertIfNegative val="0"/>
          <c:cat>
            <c:strLit>
              <c:ptCount val="1"/>
              <c:pt idx="0">
                <c:v>Tasa de Variación</c:v>
              </c:pt>
            </c:strLit>
          </c:cat>
          <c:val>
            <c:numRef>
              <c:f>'Datos '!$C$147</c:f>
              <c:numCache>
                <c:formatCode>0.00</c:formatCode>
                <c:ptCount val="1"/>
                <c:pt idx="0">
                  <c:v>98.518518518518519</c:v>
                </c:pt>
              </c:numCache>
            </c:numRef>
          </c:val>
        </c:ser>
        <c:ser>
          <c:idx val="2"/>
          <c:order val="2"/>
          <c:tx>
            <c:v>2017</c:v>
          </c:tx>
          <c:invertIfNegative val="0"/>
          <c:cat>
            <c:strLit>
              <c:ptCount val="1"/>
              <c:pt idx="0">
                <c:v>Tasa de Variación</c:v>
              </c:pt>
            </c:strLit>
          </c:cat>
          <c:val>
            <c:numRef>
              <c:f>'Datos '!$C$148</c:f>
              <c:numCache>
                <c:formatCode>0.00</c:formatCode>
                <c:ptCount val="1"/>
                <c:pt idx="0">
                  <c:v>513.63636363636363</c:v>
                </c:pt>
              </c:numCache>
            </c:numRef>
          </c:val>
        </c:ser>
        <c:ser>
          <c:idx val="3"/>
          <c:order val="3"/>
          <c:tx>
            <c:v>2016</c:v>
          </c:tx>
          <c:invertIfNegative val="0"/>
          <c:cat>
            <c:strLit>
              <c:ptCount val="1"/>
              <c:pt idx="0">
                <c:v>Tasa de Variación</c:v>
              </c:pt>
            </c:strLit>
          </c:cat>
          <c:val>
            <c:numRef>
              <c:f>'Datos '!$C$149</c:f>
              <c:numCache>
                <c:formatCode>0.00</c:formatCode>
                <c:ptCount val="1"/>
                <c:pt idx="0">
                  <c:v>-29.032258064516125</c:v>
                </c:pt>
              </c:numCache>
            </c:numRef>
          </c:val>
        </c:ser>
        <c:ser>
          <c:idx val="4"/>
          <c:order val="4"/>
          <c:tx>
            <c:v>2015</c:v>
          </c:tx>
          <c:invertIfNegative val="0"/>
          <c:cat>
            <c:strLit>
              <c:ptCount val="1"/>
              <c:pt idx="0">
                <c:v>Tasa de Variación</c:v>
              </c:pt>
            </c:strLit>
          </c:cat>
          <c:val>
            <c:numRef>
              <c:f>'Datos '!$C$150</c:f>
              <c:numCache>
                <c:formatCode>0.00</c:formatCode>
                <c:ptCount val="1"/>
                <c:pt idx="0">
                  <c:v>-20.512820512820518</c:v>
                </c:pt>
              </c:numCache>
            </c:numRef>
          </c:val>
        </c:ser>
        <c:ser>
          <c:idx val="5"/>
          <c:order val="5"/>
          <c:tx>
            <c:v>2014</c:v>
          </c:tx>
          <c:invertIfNegative val="0"/>
          <c:cat>
            <c:strLit>
              <c:ptCount val="1"/>
              <c:pt idx="0">
                <c:v>Tasa de Variación</c:v>
              </c:pt>
            </c:strLit>
          </c:cat>
          <c:val>
            <c:numRef>
              <c:f>'Datos '!$C$151</c:f>
              <c:numCache>
                <c:formatCode>0.00</c:formatCode>
                <c:ptCount val="1"/>
                <c:pt idx="0">
                  <c:v>11.428571428571432</c:v>
                </c:pt>
              </c:numCache>
            </c:numRef>
          </c:val>
        </c:ser>
        <c:ser>
          <c:idx val="6"/>
          <c:order val="6"/>
          <c:tx>
            <c:v>2013</c:v>
          </c:tx>
          <c:invertIfNegative val="0"/>
          <c:cat>
            <c:strLit>
              <c:ptCount val="1"/>
              <c:pt idx="0">
                <c:v>Tasa de Variación</c:v>
              </c:pt>
            </c:strLit>
          </c:cat>
          <c:val>
            <c:numRef>
              <c:f>'Datos '!$C$152</c:f>
              <c:numCache>
                <c:formatCode>0.00</c:formatCode>
                <c:ptCount val="1"/>
                <c:pt idx="0">
                  <c:v>-53.333333333333336</c:v>
                </c:pt>
              </c:numCache>
            </c:numRef>
          </c:val>
        </c:ser>
        <c:dLbls>
          <c:showLegendKey val="0"/>
          <c:showVal val="0"/>
          <c:showCatName val="0"/>
          <c:showSerName val="0"/>
          <c:showPercent val="0"/>
          <c:showBubbleSize val="0"/>
        </c:dLbls>
        <c:gapWidth val="150"/>
        <c:axId val="106068608"/>
        <c:axId val="106083072"/>
      </c:barChart>
      <c:catAx>
        <c:axId val="106068608"/>
        <c:scaling>
          <c:orientation val="minMax"/>
        </c:scaling>
        <c:delete val="1"/>
        <c:axPos val="b"/>
        <c:title>
          <c:tx>
            <c:rich>
              <a:bodyPr/>
              <a:lstStyle/>
              <a:p>
                <a:pPr>
                  <a:defRPr/>
                </a:pPr>
                <a:r>
                  <a:rPr lang="es-MX"/>
                  <a:t>Periodos de Seguimiento</a:t>
                </a:r>
              </a:p>
            </c:rich>
          </c:tx>
          <c:layout/>
          <c:overlay val="0"/>
        </c:title>
        <c:majorTickMark val="none"/>
        <c:minorTickMark val="none"/>
        <c:tickLblPos val="nextTo"/>
        <c:crossAx val="106083072"/>
        <c:crosses val="autoZero"/>
        <c:auto val="1"/>
        <c:lblAlgn val="ctr"/>
        <c:lblOffset val="100"/>
        <c:noMultiLvlLbl val="0"/>
      </c:catAx>
      <c:valAx>
        <c:axId val="106083072"/>
        <c:scaling>
          <c:orientation val="minMax"/>
        </c:scaling>
        <c:delete val="0"/>
        <c:axPos val="l"/>
        <c:majorGridlines/>
        <c:title>
          <c:tx>
            <c:rich>
              <a:bodyPr/>
              <a:lstStyle/>
              <a:p>
                <a:pPr>
                  <a:defRPr/>
                </a:pPr>
                <a:r>
                  <a:rPr lang="es-MX"/>
                  <a:t>Porcentaje</a:t>
                </a:r>
                <a:r>
                  <a:rPr lang="es-MX" baseline="0"/>
                  <a:t> de Variación </a:t>
                </a:r>
                <a:endParaRPr lang="es-MX"/>
              </a:p>
            </c:rich>
          </c:tx>
          <c:layout/>
          <c:overlay val="0"/>
        </c:title>
        <c:numFmt formatCode="0.00" sourceLinked="1"/>
        <c:majorTickMark val="out"/>
        <c:minorTickMark val="none"/>
        <c:tickLblPos val="nextTo"/>
        <c:crossAx val="106068608"/>
        <c:crosses val="autoZero"/>
        <c:crossBetween val="between"/>
      </c:valAx>
    </c:plotArea>
    <c:legend>
      <c:legendPos val="r"/>
      <c:layout/>
      <c:overlay val="0"/>
    </c:legend>
    <c:plotVisOnly val="1"/>
    <c:dispBlanksAs val="gap"/>
    <c:showDLblsOverMax val="0"/>
  </c:chart>
  <c:printSettings>
    <c:headerFooter/>
    <c:pageMargins b="0.75000000000000056" l="0.70000000000000051" r="0.70000000000000051" t="0.75000000000000056" header="0.30000000000000027" footer="0.30000000000000027"/>
    <c:pageSetup orientation="portrait"/>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34"/>
    </mc:Choice>
    <mc:Fallback>
      <c:style val="34"/>
    </mc:Fallback>
  </mc:AlternateContent>
  <c:chart>
    <c:title>
      <c:tx>
        <c:rich>
          <a:bodyPr/>
          <a:lstStyle/>
          <a:p>
            <a:pPr>
              <a:defRPr/>
            </a:pPr>
            <a:r>
              <a:rPr lang="es-MX"/>
              <a:t>Variación de Beneficiarios de Programas de Promoción</a:t>
            </a:r>
          </a:p>
        </c:rich>
      </c:tx>
      <c:layout/>
      <c:overlay val="0"/>
    </c:title>
    <c:autoTitleDeleted val="0"/>
    <c:plotArea>
      <c:layout/>
      <c:barChart>
        <c:barDir val="col"/>
        <c:grouping val="clustered"/>
        <c:varyColors val="0"/>
        <c:ser>
          <c:idx val="0"/>
          <c:order val="0"/>
          <c:tx>
            <c:strRef>
              <c:f>'Datos '!$B$159</c:f>
              <c:strCache>
                <c:ptCount val="1"/>
                <c:pt idx="0">
                  <c:v>2019</c:v>
                </c:pt>
              </c:strCache>
            </c:strRef>
          </c:tx>
          <c:invertIfNegative val="0"/>
          <c:dLbls>
            <c:dLbl>
              <c:idx val="0"/>
              <c:layout/>
              <c:showLegendKey val="0"/>
              <c:showVal val="1"/>
              <c:showCatName val="0"/>
              <c:showSerName val="1"/>
              <c:showPercent val="0"/>
              <c:showBubbleSize val="0"/>
            </c:dLbl>
            <c:txPr>
              <a:bodyPr/>
              <a:lstStyle/>
              <a:p>
                <a:pPr>
                  <a:defRPr b="1"/>
                </a:pPr>
                <a:endParaRPr lang="es-MX"/>
              </a:p>
            </c:txPr>
            <c:showLegendKey val="0"/>
            <c:showVal val="0"/>
            <c:showCatName val="0"/>
            <c:showSerName val="0"/>
            <c:showPercent val="0"/>
            <c:showBubbleSize val="0"/>
          </c:dLbls>
          <c:val>
            <c:numRef>
              <c:f>'Datos '!$C$159</c:f>
              <c:numCache>
                <c:formatCode>0%</c:formatCode>
                <c:ptCount val="1"/>
                <c:pt idx="0">
                  <c:v>-0.28212785237663729</c:v>
                </c:pt>
              </c:numCache>
            </c:numRef>
          </c:val>
        </c:ser>
        <c:ser>
          <c:idx val="1"/>
          <c:order val="1"/>
          <c:tx>
            <c:v>2018</c:v>
          </c:tx>
          <c:invertIfNegative val="0"/>
          <c:dLbls>
            <c:dLbl>
              <c:idx val="0"/>
              <c:layout/>
              <c:showLegendKey val="0"/>
              <c:showVal val="1"/>
              <c:showCatName val="0"/>
              <c:showSerName val="1"/>
              <c:showPercent val="0"/>
              <c:showBubbleSize val="0"/>
            </c:dLbl>
            <c:txPr>
              <a:bodyPr/>
              <a:lstStyle/>
              <a:p>
                <a:pPr>
                  <a:defRPr b="1"/>
                </a:pPr>
                <a:endParaRPr lang="es-MX"/>
              </a:p>
            </c:txPr>
            <c:showLegendKey val="0"/>
            <c:showVal val="0"/>
            <c:showCatName val="0"/>
            <c:showSerName val="0"/>
            <c:showPercent val="0"/>
            <c:showBubbleSize val="0"/>
          </c:dLbls>
          <c:val>
            <c:numRef>
              <c:f>'Datos '!$C$160</c:f>
              <c:numCache>
                <c:formatCode>0%</c:formatCode>
                <c:ptCount val="1"/>
                <c:pt idx="0">
                  <c:v>0.48208290092179973</c:v>
                </c:pt>
              </c:numCache>
            </c:numRef>
          </c:val>
        </c:ser>
        <c:ser>
          <c:idx val="2"/>
          <c:order val="2"/>
          <c:tx>
            <c:v>2017</c:v>
          </c:tx>
          <c:invertIfNegative val="0"/>
          <c:dLbls>
            <c:dLbl>
              <c:idx val="0"/>
              <c:layout/>
              <c:showLegendKey val="0"/>
              <c:showVal val="1"/>
              <c:showCatName val="0"/>
              <c:showSerName val="1"/>
              <c:showPercent val="0"/>
              <c:showBubbleSize val="0"/>
            </c:dLbl>
            <c:txPr>
              <a:bodyPr/>
              <a:lstStyle/>
              <a:p>
                <a:pPr>
                  <a:defRPr b="1"/>
                </a:pPr>
                <a:endParaRPr lang="es-MX"/>
              </a:p>
            </c:txPr>
            <c:showLegendKey val="0"/>
            <c:showVal val="0"/>
            <c:showCatName val="0"/>
            <c:showSerName val="0"/>
            <c:showPercent val="0"/>
            <c:showBubbleSize val="0"/>
          </c:dLbls>
          <c:val>
            <c:numRef>
              <c:f>'Datos '!$C$161</c:f>
              <c:numCache>
                <c:formatCode>0%</c:formatCode>
                <c:ptCount val="1"/>
                <c:pt idx="0">
                  <c:v>1.6711043101249681</c:v>
                </c:pt>
              </c:numCache>
            </c:numRef>
          </c:val>
        </c:ser>
        <c:ser>
          <c:idx val="3"/>
          <c:order val="3"/>
          <c:tx>
            <c:v>2016</c:v>
          </c:tx>
          <c:invertIfNegative val="0"/>
          <c:dLbls>
            <c:dLbl>
              <c:idx val="0"/>
              <c:layout/>
              <c:showLegendKey val="0"/>
              <c:showVal val="1"/>
              <c:showCatName val="0"/>
              <c:showSerName val="1"/>
              <c:showPercent val="0"/>
              <c:showBubbleSize val="0"/>
            </c:dLbl>
            <c:txPr>
              <a:bodyPr/>
              <a:lstStyle/>
              <a:p>
                <a:pPr>
                  <a:defRPr b="1"/>
                </a:pPr>
                <a:endParaRPr lang="es-MX"/>
              </a:p>
            </c:txPr>
            <c:showLegendKey val="0"/>
            <c:showVal val="0"/>
            <c:showCatName val="0"/>
            <c:showSerName val="0"/>
            <c:showPercent val="0"/>
            <c:showBubbleSize val="0"/>
          </c:dLbls>
          <c:val>
            <c:numRef>
              <c:f>'Datos '!$C$162</c:f>
              <c:numCache>
                <c:formatCode>0%</c:formatCode>
                <c:ptCount val="1"/>
                <c:pt idx="0">
                  <c:v>-0.48005622447355856</c:v>
                </c:pt>
              </c:numCache>
            </c:numRef>
          </c:val>
        </c:ser>
        <c:ser>
          <c:idx val="4"/>
          <c:order val="4"/>
          <c:tx>
            <c:v>2015</c:v>
          </c:tx>
          <c:invertIfNegative val="0"/>
          <c:dLbls>
            <c:dLbl>
              <c:idx val="0"/>
              <c:layout/>
              <c:showLegendKey val="0"/>
              <c:showVal val="1"/>
              <c:showCatName val="0"/>
              <c:showSerName val="1"/>
              <c:showPercent val="0"/>
              <c:showBubbleSize val="0"/>
            </c:dLbl>
            <c:txPr>
              <a:bodyPr/>
              <a:lstStyle/>
              <a:p>
                <a:pPr>
                  <a:defRPr b="1"/>
                </a:pPr>
                <a:endParaRPr lang="es-MX"/>
              </a:p>
            </c:txPr>
            <c:showLegendKey val="0"/>
            <c:showVal val="0"/>
            <c:showCatName val="0"/>
            <c:showSerName val="0"/>
            <c:showPercent val="0"/>
            <c:showBubbleSize val="0"/>
          </c:dLbls>
          <c:val>
            <c:numRef>
              <c:f>'Datos '!$C$163</c:f>
              <c:numCache>
                <c:formatCode>0%</c:formatCode>
                <c:ptCount val="1"/>
                <c:pt idx="0">
                  <c:v>-0.137162471395881</c:v>
                </c:pt>
              </c:numCache>
            </c:numRef>
          </c:val>
        </c:ser>
        <c:ser>
          <c:idx val="5"/>
          <c:order val="5"/>
          <c:tx>
            <c:v>2014</c:v>
          </c:tx>
          <c:invertIfNegative val="0"/>
          <c:dLbls>
            <c:dLbl>
              <c:idx val="0"/>
              <c:layout/>
              <c:showLegendKey val="0"/>
              <c:showVal val="1"/>
              <c:showCatName val="0"/>
              <c:showSerName val="1"/>
              <c:showPercent val="0"/>
              <c:showBubbleSize val="0"/>
            </c:dLbl>
            <c:txPr>
              <a:bodyPr/>
              <a:lstStyle/>
              <a:p>
                <a:pPr>
                  <a:defRPr b="1"/>
                </a:pPr>
                <a:endParaRPr lang="es-MX"/>
              </a:p>
            </c:txPr>
            <c:showLegendKey val="0"/>
            <c:showVal val="0"/>
            <c:showCatName val="0"/>
            <c:showSerName val="0"/>
            <c:showPercent val="0"/>
            <c:showBubbleSize val="0"/>
          </c:dLbls>
          <c:val>
            <c:numRef>
              <c:f>'Datos '!$C$164</c:f>
              <c:numCache>
                <c:formatCode>0%</c:formatCode>
                <c:ptCount val="1"/>
                <c:pt idx="0">
                  <c:v>0.26817377172872114</c:v>
                </c:pt>
              </c:numCache>
            </c:numRef>
          </c:val>
        </c:ser>
        <c:ser>
          <c:idx val="6"/>
          <c:order val="6"/>
          <c:tx>
            <c:v>2013</c:v>
          </c:tx>
          <c:invertIfNegative val="0"/>
          <c:dLbls>
            <c:dLbl>
              <c:idx val="0"/>
              <c:layout/>
              <c:tx>
                <c:rich>
                  <a:bodyPr/>
                  <a:lstStyle/>
                  <a:p>
                    <a:r>
                      <a:rPr lang="en-US" b="1"/>
                      <a:t>2013, -6%</a:t>
                    </a:r>
                    <a:endParaRPr lang="en-US"/>
                  </a:p>
                </c:rich>
              </c:tx>
              <c:showLegendKey val="0"/>
              <c:showVal val="1"/>
              <c:showCatName val="0"/>
              <c:showSerName val="0"/>
              <c:showPercent val="0"/>
              <c:showBubbleSize val="0"/>
            </c:dLbl>
            <c:showLegendKey val="0"/>
            <c:showVal val="1"/>
            <c:showCatName val="0"/>
            <c:showSerName val="0"/>
            <c:showPercent val="0"/>
            <c:showBubbleSize val="0"/>
            <c:showLeaderLines val="0"/>
          </c:dLbls>
          <c:val>
            <c:numRef>
              <c:f>'Datos '!$C$165</c:f>
              <c:numCache>
                <c:formatCode>0%</c:formatCode>
                <c:ptCount val="1"/>
                <c:pt idx="0">
                  <c:v>-6.144627536429248E-2</c:v>
                </c:pt>
              </c:numCache>
            </c:numRef>
          </c:val>
        </c:ser>
        <c:dLbls>
          <c:showLegendKey val="0"/>
          <c:showVal val="0"/>
          <c:showCatName val="0"/>
          <c:showSerName val="0"/>
          <c:showPercent val="0"/>
          <c:showBubbleSize val="0"/>
        </c:dLbls>
        <c:gapWidth val="150"/>
        <c:axId val="105252736"/>
        <c:axId val="105286272"/>
      </c:barChart>
      <c:catAx>
        <c:axId val="105252736"/>
        <c:scaling>
          <c:orientation val="minMax"/>
        </c:scaling>
        <c:delete val="1"/>
        <c:axPos val="b"/>
        <c:majorTickMark val="none"/>
        <c:minorTickMark val="none"/>
        <c:tickLblPos val="nextTo"/>
        <c:crossAx val="105286272"/>
        <c:crosses val="autoZero"/>
        <c:auto val="1"/>
        <c:lblAlgn val="ctr"/>
        <c:lblOffset val="100"/>
        <c:noMultiLvlLbl val="0"/>
      </c:catAx>
      <c:valAx>
        <c:axId val="105286272"/>
        <c:scaling>
          <c:orientation val="minMax"/>
        </c:scaling>
        <c:delete val="0"/>
        <c:axPos val="l"/>
        <c:majorGridlines/>
        <c:title>
          <c:tx>
            <c:rich>
              <a:bodyPr/>
              <a:lstStyle/>
              <a:p>
                <a:pPr>
                  <a:defRPr/>
                </a:pPr>
                <a:r>
                  <a:rPr lang="es-MX"/>
                  <a:t>Porcentaje de Variación Anual</a:t>
                </a:r>
              </a:p>
            </c:rich>
          </c:tx>
          <c:layout/>
          <c:overlay val="0"/>
        </c:title>
        <c:numFmt formatCode="0%" sourceLinked="1"/>
        <c:majorTickMark val="none"/>
        <c:minorTickMark val="none"/>
        <c:tickLblPos val="nextTo"/>
        <c:crossAx val="105252736"/>
        <c:crosses val="autoZero"/>
        <c:crossBetween val="between"/>
      </c:valAx>
    </c:plotArea>
    <c:plotVisOnly val="1"/>
    <c:dispBlanksAs val="gap"/>
    <c:showDLblsOverMax val="0"/>
  </c:chart>
  <c:printSettings>
    <c:headerFooter/>
    <c:pageMargins b="0.75000000000000089" l="0.70000000000000062" r="0.70000000000000062" t="0.75000000000000089"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39"/>
    </mc:Choice>
    <mc:Fallback>
      <c:style val="39"/>
    </mc:Fallback>
  </mc:AlternateContent>
  <c:chart>
    <c:title>
      <c:tx>
        <c:rich>
          <a:bodyPr/>
          <a:lstStyle/>
          <a:p>
            <a:pPr>
              <a:defRPr/>
            </a:pPr>
            <a:r>
              <a:rPr lang="es-MX"/>
              <a:t>Población  Atendida en el Periodo</a:t>
            </a:r>
          </a:p>
        </c:rich>
      </c:tx>
      <c:layout/>
      <c:overlay val="0"/>
    </c:title>
    <c:autoTitleDeleted val="0"/>
    <c:plotArea>
      <c:layout/>
      <c:barChart>
        <c:barDir val="col"/>
        <c:grouping val="clustered"/>
        <c:varyColors val="0"/>
        <c:ser>
          <c:idx val="1"/>
          <c:order val="0"/>
          <c:tx>
            <c:v>Porcentaje de Población Atendida en Relación al Periodo Anterior</c:v>
          </c:tx>
          <c:invertIfNegative val="0"/>
          <c:cat>
            <c:numRef>
              <c:f>'Datos '!$B$38:$B$43</c:f>
              <c:numCache>
                <c:formatCode>General</c:formatCode>
                <c:ptCount val="6"/>
                <c:pt idx="0">
                  <c:v>2019</c:v>
                </c:pt>
                <c:pt idx="1">
                  <c:v>2018</c:v>
                </c:pt>
                <c:pt idx="2">
                  <c:v>2017</c:v>
                </c:pt>
                <c:pt idx="3">
                  <c:v>2016</c:v>
                </c:pt>
                <c:pt idx="4">
                  <c:v>2015</c:v>
                </c:pt>
                <c:pt idx="5">
                  <c:v>2014</c:v>
                </c:pt>
              </c:numCache>
            </c:numRef>
          </c:cat>
          <c:val>
            <c:numRef>
              <c:f>'Datos '!$C$38:$C$43</c:f>
              <c:numCache>
                <c:formatCode>0%</c:formatCode>
                <c:ptCount val="6"/>
                <c:pt idx="0">
                  <c:v>0.75246576459080539</c:v>
                </c:pt>
                <c:pt idx="1">
                  <c:v>1.7953389675483848</c:v>
                </c:pt>
                <c:pt idx="2">
                  <c:v>1.5790294627383015</c:v>
                </c:pt>
                <c:pt idx="3">
                  <c:v>0.4062331322897843</c:v>
                </c:pt>
                <c:pt idx="4">
                  <c:v>1.70444</c:v>
                </c:pt>
                <c:pt idx="5">
                  <c:v>1.7514000000000001</c:v>
                </c:pt>
              </c:numCache>
            </c:numRef>
          </c:val>
        </c:ser>
        <c:dLbls>
          <c:showLegendKey val="0"/>
          <c:showVal val="0"/>
          <c:showCatName val="0"/>
          <c:showSerName val="0"/>
          <c:showPercent val="0"/>
          <c:showBubbleSize val="0"/>
        </c:dLbls>
        <c:gapWidth val="75"/>
        <c:overlap val="-25"/>
        <c:axId val="105389440"/>
        <c:axId val="105399424"/>
      </c:barChart>
      <c:catAx>
        <c:axId val="105389440"/>
        <c:scaling>
          <c:orientation val="minMax"/>
        </c:scaling>
        <c:delete val="0"/>
        <c:axPos val="b"/>
        <c:numFmt formatCode="General" sourceLinked="1"/>
        <c:majorTickMark val="none"/>
        <c:minorTickMark val="none"/>
        <c:tickLblPos val="nextTo"/>
        <c:crossAx val="105399424"/>
        <c:crosses val="autoZero"/>
        <c:auto val="1"/>
        <c:lblAlgn val="ctr"/>
        <c:lblOffset val="100"/>
        <c:noMultiLvlLbl val="0"/>
      </c:catAx>
      <c:valAx>
        <c:axId val="105399424"/>
        <c:scaling>
          <c:orientation val="minMax"/>
        </c:scaling>
        <c:delete val="0"/>
        <c:axPos val="l"/>
        <c:majorGridlines/>
        <c:numFmt formatCode="0%" sourceLinked="1"/>
        <c:majorTickMark val="none"/>
        <c:minorTickMark val="none"/>
        <c:tickLblPos val="nextTo"/>
        <c:crossAx val="105389440"/>
        <c:crosses val="autoZero"/>
        <c:crossBetween val="between"/>
      </c:valAx>
    </c:plotArea>
    <c:legend>
      <c:legendPos val="b"/>
      <c:layout/>
      <c:overlay val="0"/>
    </c:legend>
    <c:plotVisOnly val="1"/>
    <c:dispBlanksAs val="gap"/>
    <c:showDLblsOverMax val="0"/>
  </c:chart>
  <c:printSettings>
    <c:headerFooter/>
    <c:pageMargins b="0.75000000000000033" l="0.70000000000000029" r="0.70000000000000029" t="0.75000000000000033" header="0.30000000000000016" footer="0.30000000000000016"/>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34"/>
    </mc:Choice>
    <mc:Fallback>
      <c:style val="34"/>
    </mc:Fallback>
  </mc:AlternateContent>
  <c:chart>
    <c:title>
      <c:tx>
        <c:rich>
          <a:bodyPr/>
          <a:lstStyle/>
          <a:p>
            <a:pPr>
              <a:defRPr/>
            </a:pPr>
            <a:r>
              <a:rPr lang="en-US"/>
              <a:t>Proyectos Desarrollados en Relación a los Proyectos Presentados </a:t>
            </a:r>
          </a:p>
        </c:rich>
      </c:tx>
      <c:layout/>
      <c:overlay val="0"/>
    </c:title>
    <c:autoTitleDeleted val="0"/>
    <c:view3D>
      <c:rotX val="15"/>
      <c:rotY val="20"/>
      <c:rAngAx val="0"/>
      <c:perspective val="30"/>
    </c:view3D>
    <c:floor>
      <c:thickness val="0"/>
    </c:floor>
    <c:sideWall>
      <c:thickness val="0"/>
    </c:sideWall>
    <c:backWall>
      <c:thickness val="0"/>
    </c:backWall>
    <c:plotArea>
      <c:layout/>
      <c:bar3DChart>
        <c:barDir val="col"/>
        <c:grouping val="percentStacked"/>
        <c:varyColors val="0"/>
        <c:ser>
          <c:idx val="0"/>
          <c:order val="0"/>
          <c:tx>
            <c:strRef>
              <c:f>'Datos '!$C$50</c:f>
              <c:strCache>
                <c:ptCount val="1"/>
                <c:pt idx="0">
                  <c:v>PROMEDIO</c:v>
                </c:pt>
              </c:strCache>
            </c:strRef>
          </c:tx>
          <c:invertIfNegative val="0"/>
          <c:dLbls>
            <c:dLbl>
              <c:idx val="0"/>
              <c:layout/>
              <c:showLegendKey val="0"/>
              <c:showVal val="1"/>
              <c:showCatName val="0"/>
              <c:showSerName val="0"/>
              <c:showPercent val="0"/>
              <c:showBubbleSize val="0"/>
            </c:dLbl>
            <c:txPr>
              <a:bodyPr/>
              <a:lstStyle/>
              <a:p>
                <a:pPr>
                  <a:defRPr b="1"/>
                </a:pPr>
                <a:endParaRPr lang="es-MX"/>
              </a:p>
            </c:txPr>
            <c:showLegendKey val="0"/>
            <c:showVal val="0"/>
            <c:showCatName val="0"/>
            <c:showSerName val="0"/>
            <c:showPercent val="0"/>
            <c:showBubbleSize val="0"/>
          </c:dLbls>
          <c:cat>
            <c:numLit>
              <c:formatCode>General</c:formatCode>
              <c:ptCount val="1"/>
              <c:pt idx="0">
                <c:v>2019</c:v>
              </c:pt>
            </c:numLit>
          </c:cat>
          <c:val>
            <c:numRef>
              <c:f>'Datos '!$C$51</c:f>
              <c:numCache>
                <c:formatCode>General</c:formatCode>
                <c:ptCount val="1"/>
                <c:pt idx="0">
                  <c:v>1</c:v>
                </c:pt>
              </c:numCache>
            </c:numRef>
          </c:val>
        </c:ser>
        <c:ser>
          <c:idx val="1"/>
          <c:order val="1"/>
          <c:tx>
            <c:strRef>
              <c:f>'Datos '!$D$50</c:f>
              <c:strCache>
                <c:ptCount val="1"/>
                <c:pt idx="0">
                  <c:v>PROYECTOS</c:v>
                </c:pt>
              </c:strCache>
            </c:strRef>
          </c:tx>
          <c:invertIfNegative val="0"/>
          <c:dLbls>
            <c:txPr>
              <a:bodyPr/>
              <a:lstStyle/>
              <a:p>
                <a:pPr>
                  <a:defRPr b="1"/>
                </a:pPr>
                <a:endParaRPr lang="es-MX"/>
              </a:p>
            </c:txPr>
            <c:showLegendKey val="0"/>
            <c:showVal val="1"/>
            <c:showCatName val="0"/>
            <c:showSerName val="0"/>
            <c:showPercent val="0"/>
            <c:showBubbleSize val="0"/>
            <c:showLeaderLines val="0"/>
          </c:dLbls>
          <c:cat>
            <c:numLit>
              <c:formatCode>General</c:formatCode>
              <c:ptCount val="1"/>
              <c:pt idx="0">
                <c:v>2019</c:v>
              </c:pt>
            </c:numLit>
          </c:cat>
          <c:val>
            <c:numRef>
              <c:f>'Datos '!$D$51</c:f>
              <c:numCache>
                <c:formatCode>General</c:formatCode>
                <c:ptCount val="1"/>
                <c:pt idx="0">
                  <c:v>1</c:v>
                </c:pt>
              </c:numCache>
            </c:numRef>
          </c:val>
        </c:ser>
        <c:dLbls>
          <c:showLegendKey val="0"/>
          <c:showVal val="0"/>
          <c:showCatName val="0"/>
          <c:showSerName val="0"/>
          <c:showPercent val="0"/>
          <c:showBubbleSize val="0"/>
        </c:dLbls>
        <c:gapWidth val="75"/>
        <c:shape val="box"/>
        <c:axId val="105445632"/>
        <c:axId val="105534592"/>
        <c:axId val="0"/>
      </c:bar3DChart>
      <c:catAx>
        <c:axId val="105445632"/>
        <c:scaling>
          <c:orientation val="minMax"/>
        </c:scaling>
        <c:delete val="0"/>
        <c:axPos val="b"/>
        <c:numFmt formatCode="General" sourceLinked="1"/>
        <c:majorTickMark val="none"/>
        <c:minorTickMark val="none"/>
        <c:tickLblPos val="nextTo"/>
        <c:crossAx val="105534592"/>
        <c:crosses val="autoZero"/>
        <c:auto val="1"/>
        <c:lblAlgn val="ctr"/>
        <c:lblOffset val="100"/>
        <c:noMultiLvlLbl val="0"/>
      </c:catAx>
      <c:valAx>
        <c:axId val="105534592"/>
        <c:scaling>
          <c:orientation val="minMax"/>
        </c:scaling>
        <c:delete val="1"/>
        <c:axPos val="l"/>
        <c:majorGridlines/>
        <c:numFmt formatCode="0%" sourceLinked="1"/>
        <c:majorTickMark val="none"/>
        <c:minorTickMark val="none"/>
        <c:tickLblPos val="nextTo"/>
        <c:crossAx val="105445632"/>
        <c:crosses val="autoZero"/>
        <c:crossBetween val="between"/>
      </c:valAx>
    </c:plotArea>
    <c:legend>
      <c:legendPos val="b"/>
      <c:layout/>
      <c:overlay val="0"/>
    </c:legend>
    <c:plotVisOnly val="1"/>
    <c:dispBlanksAs val="gap"/>
    <c:showDLblsOverMax val="0"/>
  </c:chart>
  <c:printSettings>
    <c:headerFooter/>
    <c:pageMargins b="0.75000000000000056" l="0.70000000000000051" r="0.70000000000000051" t="0.75000000000000056" header="0.30000000000000027" footer="0.30000000000000027"/>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31"/>
    </mc:Choice>
    <mc:Fallback>
      <c:style val="31"/>
    </mc:Fallback>
  </mc:AlternateContent>
  <c:chart>
    <c:title>
      <c:tx>
        <c:rich>
          <a:bodyPr/>
          <a:lstStyle/>
          <a:p>
            <a:pPr>
              <a:defRPr/>
            </a:pPr>
            <a:r>
              <a:rPr lang="es-MX"/>
              <a:t>Variación de Investigadores Pertenecientes al SNI </a:t>
            </a:r>
          </a:p>
        </c:rich>
      </c:tx>
      <c:layout/>
      <c:overlay val="0"/>
    </c:title>
    <c:autoTitleDeleted val="0"/>
    <c:view3D>
      <c:rotX val="15"/>
      <c:rotY val="20"/>
      <c:rAngAx val="0"/>
      <c:perspective val="30"/>
    </c:view3D>
    <c:floor>
      <c:thickness val="0"/>
    </c:floor>
    <c:sideWall>
      <c:thickness val="0"/>
    </c:sideWall>
    <c:backWall>
      <c:thickness val="0"/>
    </c:backWall>
    <c:plotArea>
      <c:layout/>
      <c:bar3DChart>
        <c:barDir val="bar"/>
        <c:grouping val="clustered"/>
        <c:varyColors val="0"/>
        <c:ser>
          <c:idx val="0"/>
          <c:order val="0"/>
          <c:tx>
            <c:v>Tasa de Variación</c:v>
          </c:tx>
          <c:invertIfNegative val="0"/>
          <c:cat>
            <c:numRef>
              <c:f>'Datos '!$B$63:$B$67</c:f>
              <c:numCache>
                <c:formatCode>General</c:formatCode>
                <c:ptCount val="5"/>
                <c:pt idx="0">
                  <c:v>2019</c:v>
                </c:pt>
                <c:pt idx="1">
                  <c:v>2018</c:v>
                </c:pt>
                <c:pt idx="2">
                  <c:v>2017</c:v>
                </c:pt>
                <c:pt idx="3">
                  <c:v>2016</c:v>
                </c:pt>
                <c:pt idx="4">
                  <c:v>2015</c:v>
                </c:pt>
              </c:numCache>
            </c:numRef>
          </c:cat>
          <c:val>
            <c:numRef>
              <c:f>'Datos '!$C$63:$C$67</c:f>
              <c:numCache>
                <c:formatCode>General</c:formatCode>
                <c:ptCount val="5"/>
                <c:pt idx="0">
                  <c:v>14.871794871794863</c:v>
                </c:pt>
                <c:pt idx="1">
                  <c:v>5.9782608695652106</c:v>
                </c:pt>
                <c:pt idx="2">
                  <c:v>5.1428571428571379</c:v>
                </c:pt>
                <c:pt idx="3">
                  <c:v>-4.891304347826086</c:v>
                </c:pt>
                <c:pt idx="4">
                  <c:v>39.393939393939405</c:v>
                </c:pt>
              </c:numCache>
            </c:numRef>
          </c:val>
        </c:ser>
        <c:dLbls>
          <c:showLegendKey val="0"/>
          <c:showVal val="0"/>
          <c:showCatName val="0"/>
          <c:showSerName val="0"/>
          <c:showPercent val="0"/>
          <c:showBubbleSize val="0"/>
        </c:dLbls>
        <c:gapWidth val="75"/>
        <c:gapDepth val="6"/>
        <c:shape val="box"/>
        <c:axId val="105580416"/>
        <c:axId val="105581952"/>
        <c:axId val="0"/>
      </c:bar3DChart>
      <c:catAx>
        <c:axId val="105580416"/>
        <c:scaling>
          <c:orientation val="minMax"/>
        </c:scaling>
        <c:delete val="0"/>
        <c:axPos val="l"/>
        <c:numFmt formatCode="General" sourceLinked="1"/>
        <c:majorTickMark val="none"/>
        <c:minorTickMark val="none"/>
        <c:tickLblPos val="nextTo"/>
        <c:crossAx val="105581952"/>
        <c:crosses val="autoZero"/>
        <c:auto val="1"/>
        <c:lblAlgn val="ctr"/>
        <c:lblOffset val="100"/>
        <c:noMultiLvlLbl val="0"/>
      </c:catAx>
      <c:valAx>
        <c:axId val="105581952"/>
        <c:scaling>
          <c:orientation val="minMax"/>
        </c:scaling>
        <c:delete val="0"/>
        <c:axPos val="b"/>
        <c:majorGridlines/>
        <c:numFmt formatCode="General" sourceLinked="1"/>
        <c:majorTickMark val="none"/>
        <c:minorTickMark val="none"/>
        <c:tickLblPos val="nextTo"/>
        <c:crossAx val="105580416"/>
        <c:crosses val="autoZero"/>
        <c:crossBetween val="between"/>
      </c:valAx>
    </c:plotArea>
    <c:legend>
      <c:legendPos val="b"/>
      <c:layout/>
      <c:overlay val="0"/>
    </c:legend>
    <c:plotVisOnly val="1"/>
    <c:dispBlanksAs val="gap"/>
    <c:showDLblsOverMax val="0"/>
  </c:chart>
  <c:printSettings>
    <c:headerFooter/>
    <c:pageMargins b="0.75000000000000056" l="0.70000000000000051" r="0.70000000000000051" t="0.75000000000000056" header="0.30000000000000027" footer="0.30000000000000027"/>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34"/>
    </mc:Choice>
    <mc:Fallback>
      <c:style val="34"/>
    </mc:Fallback>
  </mc:AlternateContent>
  <c:chart>
    <c:title>
      <c:tx>
        <c:rich>
          <a:bodyPr/>
          <a:lstStyle/>
          <a:p>
            <a:pPr>
              <a:defRPr/>
            </a:pPr>
            <a:r>
              <a:rPr lang="es-MX"/>
              <a:t>Beneficiarios de Programas de Promoción</a:t>
            </a:r>
          </a:p>
        </c:rich>
      </c:tx>
      <c:layout/>
      <c:overlay val="0"/>
    </c:title>
    <c:autoTitleDeleted val="0"/>
    <c:plotArea>
      <c:layout/>
      <c:barChart>
        <c:barDir val="col"/>
        <c:grouping val="clustered"/>
        <c:varyColors val="0"/>
        <c:ser>
          <c:idx val="0"/>
          <c:order val="0"/>
          <c:tx>
            <c:v>Variación de Población Atendida</c:v>
          </c:tx>
          <c:invertIfNegative val="0"/>
          <c:cat>
            <c:numRef>
              <c:f>'Datos '!$B$75:$B$81</c:f>
              <c:numCache>
                <c:formatCode>General</c:formatCode>
                <c:ptCount val="7"/>
                <c:pt idx="0">
                  <c:v>2019</c:v>
                </c:pt>
                <c:pt idx="1">
                  <c:v>2018</c:v>
                </c:pt>
                <c:pt idx="2">
                  <c:v>2017</c:v>
                </c:pt>
                <c:pt idx="3">
                  <c:v>2016</c:v>
                </c:pt>
                <c:pt idx="4">
                  <c:v>2015</c:v>
                </c:pt>
                <c:pt idx="5">
                  <c:v>2014</c:v>
                </c:pt>
                <c:pt idx="6">
                  <c:v>2013</c:v>
                </c:pt>
              </c:numCache>
            </c:numRef>
          </c:cat>
          <c:val>
            <c:numRef>
              <c:f>'Datos '!$C$75:$C$81</c:f>
              <c:numCache>
                <c:formatCode>0%</c:formatCode>
                <c:ptCount val="7"/>
                <c:pt idx="0">
                  <c:v>-0.26751772476619473</c:v>
                </c:pt>
                <c:pt idx="1">
                  <c:v>0.69590983831186626</c:v>
                </c:pt>
                <c:pt idx="2">
                  <c:v>0.47011129576471777</c:v>
                </c:pt>
                <c:pt idx="3">
                  <c:v>-0.49170634311165717</c:v>
                </c:pt>
                <c:pt idx="4">
                  <c:v>6.4033773661990923E-2</c:v>
                </c:pt>
                <c:pt idx="5">
                  <c:v>0.19038540106223611</c:v>
                </c:pt>
                <c:pt idx="6">
                  <c:v>-6.1310091243361065E-2</c:v>
                </c:pt>
              </c:numCache>
            </c:numRef>
          </c:val>
        </c:ser>
        <c:dLbls>
          <c:showLegendKey val="0"/>
          <c:showVal val="0"/>
          <c:showCatName val="0"/>
          <c:showSerName val="0"/>
          <c:showPercent val="0"/>
          <c:showBubbleSize val="0"/>
        </c:dLbls>
        <c:gapWidth val="75"/>
        <c:overlap val="-25"/>
        <c:axId val="105731200"/>
        <c:axId val="105732736"/>
      </c:barChart>
      <c:catAx>
        <c:axId val="105731200"/>
        <c:scaling>
          <c:orientation val="minMax"/>
        </c:scaling>
        <c:delete val="0"/>
        <c:axPos val="b"/>
        <c:numFmt formatCode="General" sourceLinked="1"/>
        <c:majorTickMark val="none"/>
        <c:minorTickMark val="none"/>
        <c:tickLblPos val="nextTo"/>
        <c:crossAx val="105732736"/>
        <c:crosses val="autoZero"/>
        <c:auto val="1"/>
        <c:lblAlgn val="ctr"/>
        <c:lblOffset val="100"/>
        <c:noMultiLvlLbl val="0"/>
      </c:catAx>
      <c:valAx>
        <c:axId val="105732736"/>
        <c:scaling>
          <c:orientation val="minMax"/>
        </c:scaling>
        <c:delete val="0"/>
        <c:axPos val="l"/>
        <c:majorGridlines/>
        <c:numFmt formatCode="0%" sourceLinked="1"/>
        <c:majorTickMark val="none"/>
        <c:minorTickMark val="none"/>
        <c:tickLblPos val="nextTo"/>
        <c:crossAx val="105731200"/>
        <c:crosses val="autoZero"/>
        <c:crossBetween val="between"/>
      </c:valAx>
    </c:plotArea>
    <c:legend>
      <c:legendPos val="b"/>
      <c:layout/>
      <c:overlay val="0"/>
    </c:legend>
    <c:plotVisOnly val="1"/>
    <c:dispBlanksAs val="gap"/>
    <c:showDLblsOverMax val="0"/>
  </c:chart>
  <c:printSettings>
    <c:headerFooter/>
    <c:pageMargins b="0.75000000000000089" l="0.70000000000000062" r="0.70000000000000062" t="0.75000000000000089" header="0.30000000000000032" footer="0.30000000000000032"/>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34"/>
    </mc:Choice>
    <mc:Fallback>
      <c:style val="34"/>
    </mc:Fallback>
  </mc:AlternateContent>
  <c:chart>
    <c:title>
      <c:tx>
        <c:rich>
          <a:bodyPr/>
          <a:lstStyle/>
          <a:p>
            <a:pPr>
              <a:defRPr/>
            </a:pPr>
            <a:r>
              <a:rPr lang="es-MX"/>
              <a:t>Participación durante el Periodo</a:t>
            </a:r>
          </a:p>
        </c:rich>
      </c:tx>
      <c:layout/>
      <c:overlay val="0"/>
    </c:title>
    <c:autoTitleDeleted val="0"/>
    <c:view3D>
      <c:rotX val="15"/>
      <c:rotY val="20"/>
      <c:rAngAx val="0"/>
      <c:perspective val="30"/>
    </c:view3D>
    <c:floor>
      <c:thickness val="0"/>
    </c:floor>
    <c:sideWall>
      <c:thickness val="0"/>
    </c:sideWall>
    <c:backWall>
      <c:thickness val="0"/>
    </c:backWall>
    <c:plotArea>
      <c:layout/>
      <c:bar3DChart>
        <c:barDir val="col"/>
        <c:grouping val="clustered"/>
        <c:varyColors val="0"/>
        <c:ser>
          <c:idx val="0"/>
          <c:order val="0"/>
          <c:tx>
            <c:v>2019</c:v>
          </c:tx>
          <c:invertIfNegative val="0"/>
          <c:cat>
            <c:strLit>
              <c:ptCount val="1"/>
              <c:pt idx="0">
                <c:v>Participantes </c:v>
              </c:pt>
            </c:strLit>
          </c:cat>
          <c:val>
            <c:numRef>
              <c:f>'Datos '!$C$97</c:f>
              <c:numCache>
                <c:formatCode>General</c:formatCode>
                <c:ptCount val="1"/>
                <c:pt idx="0">
                  <c:v>507</c:v>
                </c:pt>
              </c:numCache>
            </c:numRef>
          </c:val>
        </c:ser>
        <c:ser>
          <c:idx val="1"/>
          <c:order val="1"/>
          <c:tx>
            <c:v>2018</c:v>
          </c:tx>
          <c:invertIfNegative val="0"/>
          <c:cat>
            <c:strLit>
              <c:ptCount val="1"/>
              <c:pt idx="0">
                <c:v>Participantes </c:v>
              </c:pt>
            </c:strLit>
          </c:cat>
          <c:val>
            <c:numRef>
              <c:f>'Datos '!$C$98</c:f>
              <c:numCache>
                <c:formatCode>General</c:formatCode>
                <c:ptCount val="1"/>
                <c:pt idx="0">
                  <c:v>458</c:v>
                </c:pt>
              </c:numCache>
            </c:numRef>
          </c:val>
        </c:ser>
        <c:dLbls>
          <c:showLegendKey val="0"/>
          <c:showVal val="0"/>
          <c:showCatName val="0"/>
          <c:showSerName val="0"/>
          <c:showPercent val="0"/>
          <c:showBubbleSize val="0"/>
        </c:dLbls>
        <c:gapWidth val="75"/>
        <c:shape val="cylinder"/>
        <c:axId val="105749120"/>
        <c:axId val="105873792"/>
        <c:axId val="0"/>
      </c:bar3DChart>
      <c:catAx>
        <c:axId val="105749120"/>
        <c:scaling>
          <c:orientation val="minMax"/>
        </c:scaling>
        <c:delete val="0"/>
        <c:axPos val="b"/>
        <c:numFmt formatCode="General" sourceLinked="1"/>
        <c:majorTickMark val="none"/>
        <c:minorTickMark val="none"/>
        <c:tickLblPos val="nextTo"/>
        <c:crossAx val="105873792"/>
        <c:crosses val="autoZero"/>
        <c:auto val="1"/>
        <c:lblAlgn val="ctr"/>
        <c:lblOffset val="100"/>
        <c:noMultiLvlLbl val="0"/>
      </c:catAx>
      <c:valAx>
        <c:axId val="105873792"/>
        <c:scaling>
          <c:orientation val="minMax"/>
        </c:scaling>
        <c:delete val="0"/>
        <c:axPos val="l"/>
        <c:majorGridlines/>
        <c:numFmt formatCode="General" sourceLinked="1"/>
        <c:majorTickMark val="none"/>
        <c:minorTickMark val="none"/>
        <c:tickLblPos val="nextTo"/>
        <c:crossAx val="105749120"/>
        <c:crosses val="autoZero"/>
        <c:crossBetween val="between"/>
      </c:valAx>
    </c:plotArea>
    <c:legend>
      <c:legendPos val="b"/>
      <c:layout/>
      <c:overlay val="0"/>
    </c:legend>
    <c:plotVisOnly val="1"/>
    <c:dispBlanksAs val="gap"/>
    <c:showDLblsOverMax val="0"/>
  </c:chart>
  <c:printSettings>
    <c:headerFooter/>
    <c:pageMargins b="0.75000000000000111" l="0.70000000000000062" r="0.70000000000000062" t="0.75000000000000111" header="0.30000000000000032" footer="0.30000000000000032"/>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34"/>
    </mc:Choice>
    <mc:Fallback>
      <c:style val="34"/>
    </mc:Fallback>
  </mc:AlternateContent>
  <c:chart>
    <c:title>
      <c:tx>
        <c:rich>
          <a:bodyPr/>
          <a:lstStyle/>
          <a:p>
            <a:pPr>
              <a:defRPr/>
            </a:pPr>
            <a:r>
              <a:rPr lang="es-MX"/>
              <a:t>Porcentaje de Participación </a:t>
            </a:r>
          </a:p>
        </c:rich>
      </c:tx>
      <c:layout/>
      <c:overlay val="0"/>
    </c:title>
    <c:autoTitleDeleted val="0"/>
    <c:plotArea>
      <c:layout/>
      <c:barChart>
        <c:barDir val="col"/>
        <c:grouping val="clustered"/>
        <c:varyColors val="0"/>
        <c:ser>
          <c:idx val="0"/>
          <c:order val="0"/>
          <c:tx>
            <c:v>2019</c:v>
          </c:tx>
          <c:invertIfNegative val="0"/>
          <c:cat>
            <c:strLit>
              <c:ptCount val="1"/>
              <c:pt idx="0">
                <c:v>Tasa de Variación</c:v>
              </c:pt>
            </c:strLit>
          </c:cat>
          <c:val>
            <c:numRef>
              <c:f>'Datos '!$C$109</c:f>
              <c:numCache>
                <c:formatCode>0%</c:formatCode>
                <c:ptCount val="1"/>
                <c:pt idx="0">
                  <c:v>-1</c:v>
                </c:pt>
              </c:numCache>
            </c:numRef>
          </c:val>
        </c:ser>
        <c:ser>
          <c:idx val="1"/>
          <c:order val="1"/>
          <c:tx>
            <c:v>2018</c:v>
          </c:tx>
          <c:invertIfNegative val="0"/>
          <c:cat>
            <c:strLit>
              <c:ptCount val="1"/>
              <c:pt idx="0">
                <c:v>Tasa de Variación</c:v>
              </c:pt>
            </c:strLit>
          </c:cat>
          <c:val>
            <c:numRef>
              <c:f>'Datos '!$C$110</c:f>
              <c:numCache>
                <c:formatCode>0%</c:formatCode>
                <c:ptCount val="1"/>
                <c:pt idx="0">
                  <c:v>0.34375</c:v>
                </c:pt>
              </c:numCache>
            </c:numRef>
          </c:val>
        </c:ser>
        <c:dLbls>
          <c:showLegendKey val="0"/>
          <c:showVal val="0"/>
          <c:showCatName val="0"/>
          <c:showSerName val="0"/>
          <c:showPercent val="0"/>
          <c:showBubbleSize val="0"/>
        </c:dLbls>
        <c:gapWidth val="75"/>
        <c:overlap val="-25"/>
        <c:axId val="105776640"/>
        <c:axId val="105778176"/>
      </c:barChart>
      <c:catAx>
        <c:axId val="105776640"/>
        <c:scaling>
          <c:orientation val="minMax"/>
        </c:scaling>
        <c:delete val="0"/>
        <c:axPos val="b"/>
        <c:majorTickMark val="none"/>
        <c:minorTickMark val="none"/>
        <c:tickLblPos val="nextTo"/>
        <c:txPr>
          <a:bodyPr/>
          <a:lstStyle/>
          <a:p>
            <a:pPr>
              <a:defRPr b="1"/>
            </a:pPr>
            <a:endParaRPr lang="es-MX"/>
          </a:p>
        </c:txPr>
        <c:crossAx val="105778176"/>
        <c:crosses val="autoZero"/>
        <c:auto val="1"/>
        <c:lblAlgn val="ctr"/>
        <c:lblOffset val="100"/>
        <c:noMultiLvlLbl val="0"/>
      </c:catAx>
      <c:valAx>
        <c:axId val="105778176"/>
        <c:scaling>
          <c:orientation val="minMax"/>
        </c:scaling>
        <c:delete val="0"/>
        <c:axPos val="l"/>
        <c:majorGridlines/>
        <c:numFmt formatCode="0%" sourceLinked="1"/>
        <c:majorTickMark val="none"/>
        <c:minorTickMark val="none"/>
        <c:tickLblPos val="nextTo"/>
        <c:crossAx val="105776640"/>
        <c:crosses val="autoZero"/>
        <c:crossBetween val="between"/>
      </c:valAx>
    </c:plotArea>
    <c:legend>
      <c:legendPos val="b"/>
      <c:layout/>
      <c:overlay val="0"/>
    </c:legend>
    <c:plotVisOnly val="1"/>
    <c:dispBlanksAs val="gap"/>
    <c:showDLblsOverMax val="0"/>
  </c:chart>
  <c:printSettings>
    <c:headerFooter/>
    <c:pageMargins b="0.75000000000000111" l="0.70000000000000062" r="0.70000000000000062" t="0.75000000000000111" header="0.30000000000000032" footer="0.30000000000000032"/>
    <c:pageSetup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35"/>
    </mc:Choice>
    <mc:Fallback>
      <c:style val="35"/>
    </mc:Fallback>
  </mc:AlternateContent>
  <c:chart>
    <c:title>
      <c:tx>
        <c:rich>
          <a:bodyPr/>
          <a:lstStyle/>
          <a:p>
            <a:pPr>
              <a:defRPr/>
            </a:pPr>
            <a:r>
              <a:rPr lang="es-MX"/>
              <a:t>BECAS CONACYT - GOBIERNO DEL ESTADO DE DURANGO 2019</a:t>
            </a:r>
          </a:p>
        </c:rich>
      </c:tx>
      <c:layout/>
      <c:overlay val="0"/>
    </c:title>
    <c:autoTitleDeleted val="0"/>
    <c:plotArea>
      <c:layout/>
      <c:barChart>
        <c:barDir val="col"/>
        <c:grouping val="clustered"/>
        <c:varyColors val="0"/>
        <c:ser>
          <c:idx val="1"/>
          <c:order val="0"/>
          <c:tx>
            <c:strRef>
              <c:f>'Datos '!$C$121</c:f>
              <c:strCache>
                <c:ptCount val="1"/>
                <c:pt idx="0">
                  <c:v>BECAS POSIBLES</c:v>
                </c:pt>
              </c:strCache>
            </c:strRef>
          </c:tx>
          <c:invertIfNegative val="0"/>
          <c:cat>
            <c:numRef>
              <c:f>'Datos '!$B$122:$B$128</c:f>
              <c:numCache>
                <c:formatCode>General</c:formatCode>
                <c:ptCount val="7"/>
                <c:pt idx="0">
                  <c:v>2013</c:v>
                </c:pt>
                <c:pt idx="1">
                  <c:v>2014</c:v>
                </c:pt>
                <c:pt idx="2">
                  <c:v>2015</c:v>
                </c:pt>
                <c:pt idx="3">
                  <c:v>2016</c:v>
                </c:pt>
                <c:pt idx="4">
                  <c:v>2017</c:v>
                </c:pt>
                <c:pt idx="5">
                  <c:v>2018</c:v>
                </c:pt>
                <c:pt idx="6">
                  <c:v>2019</c:v>
                </c:pt>
              </c:numCache>
            </c:numRef>
          </c:cat>
          <c:val>
            <c:numRef>
              <c:f>'Datos '!$C$122:$C$128</c:f>
              <c:numCache>
                <c:formatCode>0%</c:formatCode>
                <c:ptCount val="7"/>
                <c:pt idx="0">
                  <c:v>1</c:v>
                </c:pt>
                <c:pt idx="1">
                  <c:v>1</c:v>
                </c:pt>
                <c:pt idx="2">
                  <c:v>1</c:v>
                </c:pt>
                <c:pt idx="3">
                  <c:v>1</c:v>
                </c:pt>
                <c:pt idx="4">
                  <c:v>1</c:v>
                </c:pt>
                <c:pt idx="5">
                  <c:v>1</c:v>
                </c:pt>
                <c:pt idx="6">
                  <c:v>1</c:v>
                </c:pt>
              </c:numCache>
            </c:numRef>
          </c:val>
        </c:ser>
        <c:ser>
          <c:idx val="2"/>
          <c:order val="1"/>
          <c:tx>
            <c:strRef>
              <c:f>'Datos '!$D$121</c:f>
              <c:strCache>
                <c:ptCount val="1"/>
                <c:pt idx="0">
                  <c:v>BECAS OTORGADAS </c:v>
                </c:pt>
              </c:strCache>
            </c:strRef>
          </c:tx>
          <c:invertIfNegative val="0"/>
          <c:cat>
            <c:numRef>
              <c:f>'Datos '!$B$122:$B$128</c:f>
              <c:numCache>
                <c:formatCode>General</c:formatCode>
                <c:ptCount val="7"/>
                <c:pt idx="0">
                  <c:v>2013</c:v>
                </c:pt>
                <c:pt idx="1">
                  <c:v>2014</c:v>
                </c:pt>
                <c:pt idx="2">
                  <c:v>2015</c:v>
                </c:pt>
                <c:pt idx="3">
                  <c:v>2016</c:v>
                </c:pt>
                <c:pt idx="4">
                  <c:v>2017</c:v>
                </c:pt>
                <c:pt idx="5">
                  <c:v>2018</c:v>
                </c:pt>
                <c:pt idx="6">
                  <c:v>2019</c:v>
                </c:pt>
              </c:numCache>
            </c:numRef>
          </c:cat>
          <c:val>
            <c:numRef>
              <c:f>'Datos '!$D$122:$D$128</c:f>
              <c:numCache>
                <c:formatCode>0%</c:formatCode>
                <c:ptCount val="7"/>
                <c:pt idx="0">
                  <c:v>0.5</c:v>
                </c:pt>
                <c:pt idx="1">
                  <c:v>0.8</c:v>
                </c:pt>
                <c:pt idx="2">
                  <c:v>1</c:v>
                </c:pt>
                <c:pt idx="3">
                  <c:v>0.625</c:v>
                </c:pt>
                <c:pt idx="4">
                  <c:v>0.25</c:v>
                </c:pt>
                <c:pt idx="5">
                  <c:v>0.7142857142857143</c:v>
                </c:pt>
                <c:pt idx="6">
                  <c:v>0.5</c:v>
                </c:pt>
              </c:numCache>
            </c:numRef>
          </c:val>
        </c:ser>
        <c:dLbls>
          <c:showLegendKey val="0"/>
          <c:showVal val="0"/>
          <c:showCatName val="0"/>
          <c:showSerName val="0"/>
          <c:showPercent val="0"/>
          <c:showBubbleSize val="0"/>
        </c:dLbls>
        <c:gapWidth val="150"/>
        <c:axId val="105931136"/>
        <c:axId val="105932672"/>
      </c:barChart>
      <c:catAx>
        <c:axId val="105931136"/>
        <c:scaling>
          <c:orientation val="minMax"/>
        </c:scaling>
        <c:delete val="0"/>
        <c:axPos val="b"/>
        <c:numFmt formatCode="General" sourceLinked="1"/>
        <c:majorTickMark val="none"/>
        <c:minorTickMark val="none"/>
        <c:tickLblPos val="nextTo"/>
        <c:crossAx val="105932672"/>
        <c:crosses val="autoZero"/>
        <c:auto val="1"/>
        <c:lblAlgn val="ctr"/>
        <c:lblOffset val="100"/>
        <c:noMultiLvlLbl val="0"/>
      </c:catAx>
      <c:valAx>
        <c:axId val="105932672"/>
        <c:scaling>
          <c:orientation val="minMax"/>
        </c:scaling>
        <c:delete val="0"/>
        <c:axPos val="l"/>
        <c:majorGridlines/>
        <c:title>
          <c:tx>
            <c:rich>
              <a:bodyPr/>
              <a:lstStyle/>
              <a:p>
                <a:pPr>
                  <a:defRPr/>
                </a:pPr>
                <a:r>
                  <a:rPr lang="es-MX"/>
                  <a:t>Porcentaje de Becas al Extranjero Otorgadas</a:t>
                </a:r>
              </a:p>
            </c:rich>
          </c:tx>
          <c:layout/>
          <c:overlay val="0"/>
        </c:title>
        <c:numFmt formatCode="0%" sourceLinked="1"/>
        <c:majorTickMark val="none"/>
        <c:minorTickMark val="none"/>
        <c:tickLblPos val="nextTo"/>
        <c:crossAx val="105931136"/>
        <c:crosses val="autoZero"/>
        <c:crossBetween val="between"/>
      </c:valAx>
      <c:dTable>
        <c:showHorzBorder val="1"/>
        <c:showVertBorder val="1"/>
        <c:showOutline val="1"/>
        <c:showKeys val="1"/>
      </c:dTable>
    </c:plotArea>
    <c:plotVisOnly val="1"/>
    <c:dispBlanksAs val="gap"/>
    <c:showDLblsOverMax val="0"/>
  </c:chart>
  <c:printSettings>
    <c:headerFooter/>
    <c:pageMargins b="0.75000000000000089" l="0.70000000000000062" r="0.70000000000000062" t="0.75000000000000089" header="0.30000000000000032" footer="0.30000000000000032"/>
    <c:pageSetup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37"/>
    </mc:Choice>
    <mc:Fallback>
      <c:style val="37"/>
    </mc:Fallback>
  </mc:AlternateContent>
  <c:chart>
    <c:title>
      <c:tx>
        <c:rich>
          <a:bodyPr/>
          <a:lstStyle/>
          <a:p>
            <a:pPr>
              <a:defRPr/>
            </a:pPr>
            <a:r>
              <a:rPr lang="es-MX"/>
              <a:t>Recursos Humanos Formados en el Periodo</a:t>
            </a:r>
          </a:p>
        </c:rich>
      </c:tx>
      <c:layout/>
      <c:overlay val="0"/>
    </c:title>
    <c:autoTitleDeleted val="0"/>
    <c:plotArea>
      <c:layout/>
      <c:barChart>
        <c:barDir val="col"/>
        <c:grouping val="clustered"/>
        <c:varyColors val="0"/>
        <c:ser>
          <c:idx val="1"/>
          <c:order val="0"/>
          <c:tx>
            <c:v>Recursos Humanos Fomados</c:v>
          </c:tx>
          <c:invertIfNegative val="0"/>
          <c:cat>
            <c:numRef>
              <c:f>'Datos '!$B$134:$B$135</c:f>
              <c:numCache>
                <c:formatCode>General</c:formatCode>
                <c:ptCount val="2"/>
                <c:pt idx="0">
                  <c:v>2019</c:v>
                </c:pt>
                <c:pt idx="1">
                  <c:v>2018</c:v>
                </c:pt>
              </c:numCache>
            </c:numRef>
          </c:cat>
          <c:val>
            <c:numRef>
              <c:f>'Datos '!$D$134:$D$135</c:f>
              <c:numCache>
                <c:formatCode>General</c:formatCode>
                <c:ptCount val="2"/>
                <c:pt idx="0">
                  <c:v>45</c:v>
                </c:pt>
                <c:pt idx="1">
                  <c:v>52</c:v>
                </c:pt>
              </c:numCache>
            </c:numRef>
          </c:val>
        </c:ser>
        <c:dLbls>
          <c:showLegendKey val="0"/>
          <c:showVal val="0"/>
          <c:showCatName val="0"/>
          <c:showSerName val="0"/>
          <c:showPercent val="0"/>
          <c:showBubbleSize val="0"/>
        </c:dLbls>
        <c:gapWidth val="150"/>
        <c:axId val="106119168"/>
        <c:axId val="106120704"/>
      </c:barChart>
      <c:catAx>
        <c:axId val="106119168"/>
        <c:scaling>
          <c:orientation val="minMax"/>
        </c:scaling>
        <c:delete val="0"/>
        <c:axPos val="b"/>
        <c:numFmt formatCode="General" sourceLinked="1"/>
        <c:majorTickMark val="none"/>
        <c:minorTickMark val="none"/>
        <c:tickLblPos val="nextTo"/>
        <c:crossAx val="106120704"/>
        <c:crosses val="autoZero"/>
        <c:auto val="1"/>
        <c:lblAlgn val="ctr"/>
        <c:lblOffset val="100"/>
        <c:noMultiLvlLbl val="0"/>
      </c:catAx>
      <c:valAx>
        <c:axId val="106120704"/>
        <c:scaling>
          <c:orientation val="minMax"/>
        </c:scaling>
        <c:delete val="0"/>
        <c:axPos val="l"/>
        <c:majorGridlines/>
        <c:numFmt formatCode="General" sourceLinked="1"/>
        <c:majorTickMark val="none"/>
        <c:minorTickMark val="none"/>
        <c:tickLblPos val="nextTo"/>
        <c:crossAx val="106119168"/>
        <c:crosses val="autoZero"/>
        <c:crossBetween val="between"/>
      </c:valAx>
    </c:plotArea>
    <c:legend>
      <c:legendPos val="r"/>
      <c:layout/>
      <c:overlay val="0"/>
    </c:legend>
    <c:plotVisOnly val="1"/>
    <c:dispBlanksAs val="gap"/>
    <c:showDLblsOverMax val="0"/>
  </c:chart>
  <c:printSettings>
    <c:headerFooter/>
    <c:pageMargins b="0.75000000000000089" l="0.70000000000000062" r="0.70000000000000062" t="0.75000000000000089" header="0.30000000000000032" footer="0.30000000000000032"/>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xdr:col>
      <xdr:colOff>786945</xdr:colOff>
      <xdr:row>41</xdr:row>
      <xdr:rowOff>149678</xdr:rowOff>
    </xdr:from>
    <xdr:to>
      <xdr:col>4</xdr:col>
      <xdr:colOff>1170215</xdr:colOff>
      <xdr:row>60</xdr:row>
      <xdr:rowOff>40821</xdr:rowOff>
    </xdr:to>
    <xdr:graphicFrame macro="">
      <xdr:nvGraphicFramePr>
        <xdr:cNvPr id="1027"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1</xdr:col>
      <xdr:colOff>95250</xdr:colOff>
      <xdr:row>29</xdr:row>
      <xdr:rowOff>338667</xdr:rowOff>
    </xdr:from>
    <xdr:to>
      <xdr:col>4</xdr:col>
      <xdr:colOff>1502834</xdr:colOff>
      <xdr:row>41</xdr:row>
      <xdr:rowOff>306917</xdr:rowOff>
    </xdr:to>
    <xdr:graphicFrame macro="">
      <xdr:nvGraphicFramePr>
        <xdr:cNvPr id="3" name="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1</xdr:col>
      <xdr:colOff>457202</xdr:colOff>
      <xdr:row>30</xdr:row>
      <xdr:rowOff>161925</xdr:rowOff>
    </xdr:from>
    <xdr:to>
      <xdr:col>4</xdr:col>
      <xdr:colOff>992982</xdr:colOff>
      <xdr:row>55</xdr:row>
      <xdr:rowOff>111920</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452249</xdr:colOff>
      <xdr:row>33</xdr:row>
      <xdr:rowOff>36286</xdr:rowOff>
    </xdr:from>
    <xdr:to>
      <xdr:col>4</xdr:col>
      <xdr:colOff>260048</xdr:colOff>
      <xdr:row>53</xdr:row>
      <xdr:rowOff>139662</xdr:rowOff>
    </xdr:to>
    <xdr:graphicFrame macro="">
      <xdr:nvGraphicFramePr>
        <xdr:cNvPr id="3" name="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333375</xdr:colOff>
      <xdr:row>28</xdr:row>
      <xdr:rowOff>161925</xdr:rowOff>
    </xdr:from>
    <xdr:to>
      <xdr:col>4</xdr:col>
      <xdr:colOff>1714500</xdr:colOff>
      <xdr:row>41</xdr:row>
      <xdr:rowOff>142874</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285750</xdr:colOff>
      <xdr:row>31</xdr:row>
      <xdr:rowOff>2382</xdr:rowOff>
    </xdr:from>
    <xdr:to>
      <xdr:col>4</xdr:col>
      <xdr:colOff>1219200</xdr:colOff>
      <xdr:row>43</xdr:row>
      <xdr:rowOff>266700</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488156</xdr:colOff>
      <xdr:row>30</xdr:row>
      <xdr:rowOff>333373</xdr:rowOff>
    </xdr:from>
    <xdr:to>
      <xdr:col>4</xdr:col>
      <xdr:colOff>1202531</xdr:colOff>
      <xdr:row>53</xdr:row>
      <xdr:rowOff>166686</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xdr:col>
      <xdr:colOff>1010949</xdr:colOff>
      <xdr:row>27</xdr:row>
      <xdr:rowOff>11908</xdr:rowOff>
    </xdr:from>
    <xdr:to>
      <xdr:col>4</xdr:col>
      <xdr:colOff>439448</xdr:colOff>
      <xdr:row>39</xdr:row>
      <xdr:rowOff>68192</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xdr:col>
      <xdr:colOff>514616</xdr:colOff>
      <xdr:row>29</xdr:row>
      <xdr:rowOff>10583</xdr:rowOff>
    </xdr:from>
    <xdr:to>
      <xdr:col>4</xdr:col>
      <xdr:colOff>730251</xdr:colOff>
      <xdr:row>58</xdr:row>
      <xdr:rowOff>164043</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2</xdr:col>
      <xdr:colOff>649744</xdr:colOff>
      <xdr:row>27</xdr:row>
      <xdr:rowOff>10770</xdr:rowOff>
    </xdr:from>
    <xdr:to>
      <xdr:col>6</xdr:col>
      <xdr:colOff>587375</xdr:colOff>
      <xdr:row>49</xdr:row>
      <xdr:rowOff>74271</xdr:rowOff>
    </xdr:to>
    <xdr:graphicFrame macro="">
      <xdr:nvGraphicFramePr>
        <xdr:cNvPr id="3" name="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xdr:col>
      <xdr:colOff>1030745</xdr:colOff>
      <xdr:row>28</xdr:row>
      <xdr:rowOff>192612</xdr:rowOff>
    </xdr:from>
    <xdr:to>
      <xdr:col>4</xdr:col>
      <xdr:colOff>1350819</xdr:colOff>
      <xdr:row>50</xdr:row>
      <xdr:rowOff>121227</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B1:G56"/>
  <sheetViews>
    <sheetView tabSelected="1" view="pageLayout" zoomScale="70" zoomScaleNormal="80" zoomScalePageLayoutView="70" workbookViewId="0">
      <selection activeCell="B14" sqref="B14:G14"/>
    </sheetView>
  </sheetViews>
  <sheetFormatPr baseColWidth="10" defaultColWidth="9.140625" defaultRowHeight="14.25" x14ac:dyDescent="0.2"/>
  <cols>
    <col min="1" max="1" width="1.28515625" style="1" customWidth="1"/>
    <col min="2" max="2" width="21" style="1" customWidth="1"/>
    <col min="3" max="3" width="30" style="1" customWidth="1"/>
    <col min="4" max="5" width="27.140625" style="1" customWidth="1"/>
    <col min="6" max="6" width="28.85546875" style="1" customWidth="1"/>
    <col min="7" max="7" width="33" style="1" customWidth="1"/>
    <col min="8" max="8" width="0.85546875" style="1" customWidth="1"/>
    <col min="9" max="16384" width="9.140625" style="1"/>
  </cols>
  <sheetData>
    <row r="1" spans="2:7" ht="4.5" customHeight="1" x14ac:dyDescent="0.2"/>
    <row r="2" spans="2:7" ht="21.95" customHeight="1" x14ac:dyDescent="0.2">
      <c r="B2" s="270" t="s">
        <v>16</v>
      </c>
      <c r="C2" s="271"/>
      <c r="D2" s="271"/>
      <c r="E2" s="271"/>
      <c r="F2" s="271"/>
      <c r="G2" s="271"/>
    </row>
    <row r="3" spans="2:7" ht="18" customHeight="1" x14ac:dyDescent="0.2">
      <c r="B3" s="270" t="s">
        <v>75</v>
      </c>
      <c r="C3" s="271"/>
      <c r="D3" s="271"/>
      <c r="E3" s="271"/>
      <c r="F3" s="271"/>
      <c r="G3" s="271"/>
    </row>
    <row r="4" spans="2:7" ht="108" customHeight="1" x14ac:dyDescent="0.2">
      <c r="B4" s="2" t="s">
        <v>49</v>
      </c>
      <c r="C4" s="18" t="s">
        <v>222</v>
      </c>
      <c r="D4" s="247" t="s">
        <v>11</v>
      </c>
      <c r="E4" s="252"/>
      <c r="F4" s="251" t="s">
        <v>50</v>
      </c>
      <c r="G4" s="252"/>
    </row>
    <row r="5" spans="2:7" ht="15" customHeight="1" x14ac:dyDescent="0.2">
      <c r="B5" s="3"/>
      <c r="C5" s="3"/>
      <c r="D5" s="4"/>
      <c r="E5" s="5"/>
      <c r="F5" s="5"/>
      <c r="G5" s="5"/>
    </row>
    <row r="6" spans="2:7" ht="15" x14ac:dyDescent="0.2">
      <c r="B6" s="242" t="s">
        <v>0</v>
      </c>
      <c r="C6" s="272"/>
      <c r="D6" s="273"/>
      <c r="E6" s="274"/>
      <c r="F6" s="272"/>
      <c r="G6" s="273"/>
    </row>
    <row r="7" spans="2:7" ht="15" x14ac:dyDescent="0.2">
      <c r="B7" s="247" t="s">
        <v>13</v>
      </c>
      <c r="C7" s="248"/>
      <c r="D7" s="249"/>
      <c r="E7" s="247" t="s">
        <v>14</v>
      </c>
      <c r="F7" s="248"/>
      <c r="G7" s="249"/>
    </row>
    <row r="8" spans="2:7" ht="72.75" customHeight="1" x14ac:dyDescent="0.2">
      <c r="B8" s="7" t="s">
        <v>12</v>
      </c>
      <c r="C8" s="251" t="s">
        <v>76</v>
      </c>
      <c r="D8" s="252"/>
      <c r="E8" s="253" t="s">
        <v>226</v>
      </c>
      <c r="F8" s="254"/>
      <c r="G8" s="255"/>
    </row>
    <row r="9" spans="2:7" x14ac:dyDescent="0.2">
      <c r="B9" s="267" t="s">
        <v>77</v>
      </c>
      <c r="C9" s="269" t="s">
        <v>223</v>
      </c>
      <c r="D9" s="269"/>
      <c r="E9" s="247" t="s">
        <v>15</v>
      </c>
      <c r="F9" s="256"/>
      <c r="G9" s="252"/>
    </row>
    <row r="10" spans="2:7" ht="102.75" customHeight="1" x14ac:dyDescent="0.2">
      <c r="B10" s="268"/>
      <c r="C10" s="268"/>
      <c r="D10" s="268"/>
      <c r="E10" s="253" t="s">
        <v>227</v>
      </c>
      <c r="F10" s="254"/>
      <c r="G10" s="255"/>
    </row>
    <row r="11" spans="2:7" ht="15" customHeight="1" x14ac:dyDescent="0.2">
      <c r="B11" s="9"/>
      <c r="C11" s="9"/>
      <c r="D11" s="9"/>
      <c r="E11" s="9"/>
      <c r="F11" s="9"/>
      <c r="G11" s="9"/>
    </row>
    <row r="12" spans="2:7" ht="15" x14ac:dyDescent="0.25">
      <c r="B12" s="260" t="s">
        <v>9</v>
      </c>
      <c r="C12" s="260"/>
      <c r="D12" s="260"/>
      <c r="E12" s="260"/>
      <c r="F12" s="260"/>
      <c r="G12" s="260"/>
    </row>
    <row r="13" spans="2:7" ht="4.5" customHeight="1" x14ac:dyDescent="0.2">
      <c r="B13" s="10"/>
      <c r="C13" s="10"/>
      <c r="D13" s="10"/>
      <c r="E13" s="10"/>
      <c r="F13" s="10"/>
      <c r="G13" s="10"/>
    </row>
    <row r="14" spans="2:7" ht="253.5" customHeight="1" x14ac:dyDescent="0.2">
      <c r="B14" s="261" t="s">
        <v>224</v>
      </c>
      <c r="C14" s="262"/>
      <c r="D14" s="262"/>
      <c r="E14" s="262"/>
      <c r="F14" s="262"/>
      <c r="G14" s="263"/>
    </row>
    <row r="15" spans="2:7" ht="32.25" customHeight="1" x14ac:dyDescent="0.2"/>
    <row r="16" spans="2:7" ht="32.25" customHeight="1" x14ac:dyDescent="0.2"/>
    <row r="17" spans="2:7" ht="32.25" customHeight="1" x14ac:dyDescent="0.2"/>
    <row r="18" spans="2:7" ht="32.25" customHeight="1" x14ac:dyDescent="0.2"/>
    <row r="19" spans="2:7" ht="45.75" customHeight="1" x14ac:dyDescent="0.2">
      <c r="D19" s="264" t="s">
        <v>52</v>
      </c>
      <c r="E19" s="265"/>
      <c r="F19" s="266"/>
    </row>
    <row r="20" spans="2:7" ht="37.5" customHeight="1" x14ac:dyDescent="0.2">
      <c r="B20" s="28"/>
      <c r="C20" s="29"/>
      <c r="D20" s="23" t="s">
        <v>46</v>
      </c>
      <c r="E20" s="23" t="s">
        <v>35</v>
      </c>
      <c r="F20" s="23" t="s">
        <v>225</v>
      </c>
      <c r="G20" s="24"/>
    </row>
    <row r="21" spans="2:7" ht="30.75" customHeight="1" x14ac:dyDescent="0.2">
      <c r="B21" s="28"/>
      <c r="C21" s="29"/>
      <c r="D21" s="48">
        <v>2019</v>
      </c>
      <c r="E21" s="48">
        <v>27</v>
      </c>
      <c r="F21" s="203">
        <v>5.3</v>
      </c>
      <c r="G21" s="24"/>
    </row>
    <row r="22" spans="2:7" ht="28.5" customHeight="1" x14ac:dyDescent="0.2">
      <c r="B22" s="28"/>
      <c r="C22" s="29"/>
      <c r="D22" s="48">
        <v>2018</v>
      </c>
      <c r="E22" s="102">
        <v>17</v>
      </c>
      <c r="F22" s="101">
        <v>6.23</v>
      </c>
      <c r="G22" s="24"/>
    </row>
    <row r="23" spans="2:7" ht="27" customHeight="1" x14ac:dyDescent="0.2">
      <c r="B23" s="30"/>
      <c r="C23" s="31"/>
      <c r="D23" s="12">
        <v>2017</v>
      </c>
      <c r="E23" s="25">
        <v>15</v>
      </c>
      <c r="F23" s="100">
        <v>6.1288999999999998</v>
      </c>
      <c r="G23" s="24"/>
    </row>
    <row r="24" spans="2:7" ht="27" customHeight="1" x14ac:dyDescent="0.2">
      <c r="B24" s="30"/>
      <c r="C24" s="31"/>
      <c r="D24" s="12">
        <v>2016</v>
      </c>
      <c r="E24" s="25">
        <v>6</v>
      </c>
      <c r="F24" s="100">
        <v>6.3044000000000002</v>
      </c>
      <c r="G24" s="24"/>
    </row>
    <row r="25" spans="2:7" ht="25.5" customHeight="1" x14ac:dyDescent="0.2">
      <c r="B25" s="30"/>
      <c r="C25" s="31"/>
      <c r="D25" s="12">
        <v>2015</v>
      </c>
      <c r="E25" s="25">
        <v>15</v>
      </c>
      <c r="F25" s="100">
        <v>6.3044000000000002</v>
      </c>
      <c r="G25" s="24"/>
    </row>
    <row r="26" spans="2:7" ht="27" customHeight="1" x14ac:dyDescent="0.25">
      <c r="B26" s="32"/>
      <c r="C26" s="31"/>
      <c r="D26" s="26">
        <v>2014</v>
      </c>
      <c r="E26" s="25">
        <v>16</v>
      </c>
      <c r="F26" s="100">
        <v>6.1984000000000004</v>
      </c>
      <c r="G26" s="24"/>
    </row>
    <row r="27" spans="2:7" ht="27" customHeight="1" x14ac:dyDescent="0.25">
      <c r="B27" s="32"/>
      <c r="C27" s="37"/>
      <c r="D27" s="32"/>
      <c r="E27" s="37"/>
      <c r="F27" s="38"/>
      <c r="G27" s="24"/>
    </row>
    <row r="28" spans="2:7" ht="18.75" customHeight="1" x14ac:dyDescent="0.2">
      <c r="B28" s="24"/>
      <c r="C28" s="24"/>
      <c r="D28" s="24"/>
      <c r="E28" s="24"/>
      <c r="F28" s="24"/>
      <c r="G28" s="24"/>
    </row>
    <row r="29" spans="2:7" ht="18.75" customHeight="1" x14ac:dyDescent="0.2">
      <c r="B29" s="257" t="s">
        <v>99</v>
      </c>
      <c r="C29" s="258"/>
      <c r="D29" s="258"/>
      <c r="E29" s="258"/>
      <c r="F29" s="258"/>
      <c r="G29" s="259"/>
    </row>
    <row r="30" spans="2:7" ht="11.25" customHeight="1" x14ac:dyDescent="0.2">
      <c r="B30" s="24"/>
      <c r="C30" s="24"/>
      <c r="D30" s="24"/>
      <c r="E30" s="24"/>
      <c r="F30" s="24"/>
      <c r="G30" s="24"/>
    </row>
    <row r="31" spans="2:7" ht="24" customHeight="1" x14ac:dyDescent="0.2">
      <c r="B31" s="27" t="s">
        <v>4</v>
      </c>
      <c r="C31" s="250" t="s">
        <v>49</v>
      </c>
      <c r="D31" s="250"/>
      <c r="E31" s="250"/>
      <c r="F31" s="250"/>
      <c r="G31" s="250"/>
    </row>
    <row r="32" spans="2:7" ht="27.75" customHeight="1" x14ac:dyDescent="0.2">
      <c r="B32" s="27" t="s">
        <v>5</v>
      </c>
      <c r="C32" s="250" t="s">
        <v>2</v>
      </c>
      <c r="D32" s="250"/>
      <c r="E32" s="250"/>
      <c r="F32" s="250"/>
      <c r="G32" s="250"/>
    </row>
    <row r="33" spans="2:7" ht="26.25" customHeight="1" x14ac:dyDescent="0.2">
      <c r="B33" s="27" t="s">
        <v>6</v>
      </c>
      <c r="C33" s="250" t="s">
        <v>3</v>
      </c>
      <c r="D33" s="250"/>
      <c r="E33" s="250"/>
      <c r="F33" s="250"/>
      <c r="G33" s="250"/>
    </row>
    <row r="34" spans="2:7" ht="18.75" customHeight="1" x14ac:dyDescent="0.2">
      <c r="B34" s="27" t="s">
        <v>7</v>
      </c>
      <c r="C34" s="250" t="s">
        <v>17</v>
      </c>
      <c r="D34" s="250"/>
      <c r="E34" s="250"/>
      <c r="F34" s="250"/>
      <c r="G34" s="250"/>
    </row>
    <row r="35" spans="2:7" ht="40.5" customHeight="1" x14ac:dyDescent="0.2">
      <c r="B35" s="27" t="s">
        <v>8</v>
      </c>
      <c r="C35" s="250" t="s">
        <v>1</v>
      </c>
      <c r="D35" s="250"/>
      <c r="E35" s="250"/>
      <c r="F35" s="250"/>
      <c r="G35" s="250"/>
    </row>
    <row r="36" spans="2:7" ht="40.5" customHeight="1" x14ac:dyDescent="0.2">
      <c r="B36" s="27"/>
      <c r="C36" s="229"/>
      <c r="D36" s="229"/>
      <c r="E36" s="229"/>
      <c r="F36" s="229"/>
      <c r="G36" s="229"/>
    </row>
    <row r="37" spans="2:7" ht="40.5" customHeight="1" x14ac:dyDescent="0.2">
      <c r="B37" s="27"/>
      <c r="C37" s="91"/>
      <c r="D37" s="91"/>
      <c r="E37" s="91"/>
      <c r="F37" s="91"/>
      <c r="G37" s="91"/>
    </row>
    <row r="38" spans="2:7" ht="40.5" customHeight="1" x14ac:dyDescent="0.2">
      <c r="B38" s="27"/>
      <c r="C38" s="229"/>
      <c r="D38" s="229"/>
      <c r="E38" s="229"/>
      <c r="F38" s="229"/>
      <c r="G38" s="229"/>
    </row>
    <row r="39" spans="2:7" ht="21" customHeight="1" x14ac:dyDescent="0.2">
      <c r="B39" s="15"/>
      <c r="C39" s="16"/>
      <c r="D39" s="16"/>
      <c r="E39" s="16"/>
      <c r="F39" s="16"/>
      <c r="G39" s="16"/>
    </row>
    <row r="40" spans="2:7" ht="15" x14ac:dyDescent="0.2">
      <c r="B40" s="242" t="s">
        <v>99</v>
      </c>
      <c r="C40" s="243"/>
      <c r="D40" s="243"/>
      <c r="E40" s="243"/>
      <c r="F40" s="243"/>
      <c r="G40" s="244"/>
    </row>
    <row r="41" spans="2:7" ht="15" x14ac:dyDescent="0.2">
      <c r="B41" s="103"/>
      <c r="C41" s="103"/>
      <c r="D41" s="103"/>
      <c r="E41" s="103"/>
      <c r="F41" s="103"/>
      <c r="G41" s="103"/>
    </row>
    <row r="42" spans="2:7" ht="15" x14ac:dyDescent="0.2">
      <c r="B42" s="103"/>
      <c r="C42" s="103"/>
      <c r="D42" s="103"/>
      <c r="E42" s="103"/>
      <c r="F42" s="103"/>
      <c r="G42" s="103"/>
    </row>
    <row r="43" spans="2:7" ht="15" x14ac:dyDescent="0.2">
      <c r="B43" s="103"/>
      <c r="C43" s="103"/>
      <c r="D43" s="103"/>
      <c r="E43" s="103"/>
      <c r="F43" s="103"/>
      <c r="G43" s="103"/>
    </row>
    <row r="46" spans="2:7" ht="15" x14ac:dyDescent="0.25">
      <c r="F46" s="245" t="s">
        <v>53</v>
      </c>
      <c r="G46" s="246"/>
    </row>
    <row r="47" spans="2:7" ht="15" x14ac:dyDescent="0.25">
      <c r="F47" s="34" t="s">
        <v>54</v>
      </c>
      <c r="G47" s="35" t="s">
        <v>55</v>
      </c>
    </row>
    <row r="48" spans="2:7" ht="22.5" customHeight="1" x14ac:dyDescent="0.25">
      <c r="F48" s="195">
        <v>2019</v>
      </c>
      <c r="G48" s="196">
        <v>0.58819999999999995</v>
      </c>
    </row>
    <row r="49" spans="6:7" ht="22.5" customHeight="1" x14ac:dyDescent="0.2">
      <c r="F49" s="52">
        <v>2018</v>
      </c>
      <c r="G49" s="191">
        <v>0.1333</v>
      </c>
    </row>
    <row r="50" spans="6:7" ht="22.5" customHeight="1" x14ac:dyDescent="0.2">
      <c r="F50" s="52">
        <v>2017</v>
      </c>
      <c r="G50" s="192">
        <v>1.5</v>
      </c>
    </row>
    <row r="51" spans="6:7" ht="19.5" customHeight="1" x14ac:dyDescent="0.2">
      <c r="F51" s="52">
        <v>2016</v>
      </c>
      <c r="G51" s="192">
        <v>-0.6</v>
      </c>
    </row>
    <row r="52" spans="6:7" ht="21" customHeight="1" x14ac:dyDescent="0.2">
      <c r="F52" s="52">
        <v>2015</v>
      </c>
      <c r="G52" s="191">
        <v>-6.25E-2</v>
      </c>
    </row>
    <row r="53" spans="6:7" ht="24.75" customHeight="1" x14ac:dyDescent="0.2">
      <c r="F53" s="53">
        <v>2014</v>
      </c>
      <c r="G53" s="193">
        <v>-0.30409999999999998</v>
      </c>
    </row>
    <row r="54" spans="6:7" ht="21.75" customHeight="1" x14ac:dyDescent="0.2">
      <c r="F54" s="194"/>
      <c r="G54" s="122"/>
    </row>
    <row r="56" spans="6:7" ht="48" customHeight="1" x14ac:dyDescent="0.2"/>
  </sheetData>
  <sheetProtection formatCells="0" formatColumns="0" formatRows="0" insertColumns="0" insertRows="0" insertHyperlinks="0" deleteColumns="0" deleteRows="0" sort="0" autoFilter="0" pivotTables="0"/>
  <mergeCells count="24">
    <mergeCell ref="D19:F19"/>
    <mergeCell ref="B9:B10"/>
    <mergeCell ref="C9:D10"/>
    <mergeCell ref="B2:G2"/>
    <mergeCell ref="B3:G3"/>
    <mergeCell ref="D4:E4"/>
    <mergeCell ref="F4:G4"/>
    <mergeCell ref="B6:G6"/>
    <mergeCell ref="B40:G40"/>
    <mergeCell ref="F46:G46"/>
    <mergeCell ref="B7:D7"/>
    <mergeCell ref="E7:G7"/>
    <mergeCell ref="C34:G34"/>
    <mergeCell ref="C35:G35"/>
    <mergeCell ref="C8:D8"/>
    <mergeCell ref="E8:G8"/>
    <mergeCell ref="E9:G9"/>
    <mergeCell ref="E10:G10"/>
    <mergeCell ref="B29:G29"/>
    <mergeCell ref="B12:G12"/>
    <mergeCell ref="B14:G14"/>
    <mergeCell ref="C31:G31"/>
    <mergeCell ref="C32:G32"/>
    <mergeCell ref="C33:G33"/>
  </mergeCells>
  <phoneticPr fontId="2" type="noConversion"/>
  <printOptions horizontalCentered="1"/>
  <pageMargins left="0.55118110236220474" right="0.35433070866141736" top="0.74803149606299213" bottom="0.55118110236220474" header="0.31496062992125984" footer="0.11811023622047245"/>
  <pageSetup scale="69" fitToHeight="3" orientation="landscape" r:id="rId1"/>
  <headerFooter>
    <oddHeader>&amp;C&amp;"Arial,Negrita"CUENTA PUBLICA 2019
INDICADORES DE RESULTADOS</oddHeader>
    <oddFooter>&amp;R&amp;P  de  &amp;N</oddFooter>
  </headerFooter>
  <drawing r:id="rId2"/>
  <extLst>
    <ext xmlns:mx="http://schemas.microsoft.com/office/mac/excel/2008/main" uri="{64002731-A6B0-56B0-2670-7721B7C09600}">
      <mx:PLV Mode="0" OnePage="0" WScale="10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B2:G43"/>
  <sheetViews>
    <sheetView view="pageLayout" zoomScale="110" zoomScaleNormal="80" zoomScalePageLayoutView="110" workbookViewId="0">
      <selection activeCell="C29" sqref="B29:G29"/>
    </sheetView>
  </sheetViews>
  <sheetFormatPr baseColWidth="10" defaultColWidth="9.140625" defaultRowHeight="14.25" x14ac:dyDescent="0.2"/>
  <cols>
    <col min="1" max="1" width="0.140625" style="1" customWidth="1"/>
    <col min="2" max="2" width="22.140625" style="1" customWidth="1"/>
    <col min="3" max="3" width="30" style="1" customWidth="1"/>
    <col min="4" max="5" width="27.140625" style="1" customWidth="1"/>
    <col min="6" max="6" width="28.85546875" style="1" customWidth="1"/>
    <col min="7" max="7" width="34.7109375" style="1" customWidth="1"/>
    <col min="8" max="8" width="2.85546875" style="1" customWidth="1"/>
    <col min="9" max="16384" width="9.140625" style="1"/>
  </cols>
  <sheetData>
    <row r="2" spans="2:7" ht="21.95" customHeight="1" x14ac:dyDescent="0.2">
      <c r="B2" s="289" t="s">
        <v>16</v>
      </c>
      <c r="C2" s="290"/>
      <c r="D2" s="290"/>
      <c r="E2" s="290"/>
      <c r="F2" s="290"/>
      <c r="G2" s="290"/>
    </row>
    <row r="3" spans="2:7" ht="18" x14ac:dyDescent="0.2">
      <c r="B3" s="289" t="s">
        <v>75</v>
      </c>
      <c r="C3" s="290"/>
      <c r="D3" s="290"/>
      <c r="E3" s="290"/>
      <c r="F3" s="290"/>
      <c r="G3" s="290"/>
    </row>
    <row r="4" spans="2:7" ht="72.75" customHeight="1" x14ac:dyDescent="0.2">
      <c r="B4" s="57" t="s">
        <v>70</v>
      </c>
      <c r="C4" s="18" t="s">
        <v>112</v>
      </c>
      <c r="D4" s="247" t="s">
        <v>11</v>
      </c>
      <c r="E4" s="252"/>
      <c r="F4" s="251" t="s">
        <v>50</v>
      </c>
      <c r="G4" s="252"/>
    </row>
    <row r="5" spans="2:7" ht="15" x14ac:dyDescent="0.2">
      <c r="B5" s="3"/>
      <c r="C5" s="3"/>
      <c r="D5" s="62"/>
      <c r="E5" s="63"/>
      <c r="F5" s="63"/>
      <c r="G5" s="63"/>
    </row>
    <row r="6" spans="2:7" ht="18" x14ac:dyDescent="0.2">
      <c r="B6" s="291" t="s">
        <v>0</v>
      </c>
      <c r="C6" s="292"/>
      <c r="D6" s="293"/>
      <c r="E6" s="294"/>
      <c r="F6" s="292"/>
      <c r="G6" s="293"/>
    </row>
    <row r="7" spans="2:7" ht="15" x14ac:dyDescent="0.2">
      <c r="B7" s="247" t="s">
        <v>13</v>
      </c>
      <c r="C7" s="248"/>
      <c r="D7" s="249"/>
      <c r="E7" s="247" t="s">
        <v>14</v>
      </c>
      <c r="F7" s="248"/>
      <c r="G7" s="249"/>
    </row>
    <row r="8" spans="2:7" ht="84.75" customHeight="1" x14ac:dyDescent="0.2">
      <c r="B8" s="7" t="s">
        <v>12</v>
      </c>
      <c r="C8" s="251" t="s">
        <v>76</v>
      </c>
      <c r="D8" s="252"/>
      <c r="E8" s="286" t="s">
        <v>228</v>
      </c>
      <c r="F8" s="287"/>
      <c r="G8" s="288"/>
    </row>
    <row r="9" spans="2:7" x14ac:dyDescent="0.2">
      <c r="B9" s="267" t="s">
        <v>77</v>
      </c>
      <c r="C9" s="269" t="s">
        <v>223</v>
      </c>
      <c r="D9" s="269"/>
      <c r="E9" s="247" t="s">
        <v>15</v>
      </c>
      <c r="F9" s="256"/>
      <c r="G9" s="252"/>
    </row>
    <row r="10" spans="2:7" ht="119.25" customHeight="1" x14ac:dyDescent="0.2">
      <c r="B10" s="268"/>
      <c r="C10" s="268"/>
      <c r="D10" s="268"/>
      <c r="E10" s="286" t="s">
        <v>229</v>
      </c>
      <c r="F10" s="287"/>
      <c r="G10" s="288"/>
    </row>
    <row r="11" spans="2:7" x14ac:dyDescent="0.2">
      <c r="B11" s="9"/>
      <c r="C11" s="9"/>
      <c r="D11" s="9"/>
      <c r="E11" s="9"/>
      <c r="F11" s="9"/>
      <c r="G11" s="9"/>
    </row>
    <row r="12" spans="2:7" ht="15.75" x14ac:dyDescent="0.25">
      <c r="B12" s="276" t="s">
        <v>9</v>
      </c>
      <c r="C12" s="276"/>
      <c r="D12" s="276"/>
      <c r="E12" s="276"/>
      <c r="F12" s="276"/>
      <c r="G12" s="276"/>
    </row>
    <row r="13" spans="2:7" ht="6" customHeight="1" x14ac:dyDescent="0.2">
      <c r="B13" s="10"/>
      <c r="C13" s="10"/>
      <c r="D13" s="10"/>
      <c r="E13" s="10"/>
      <c r="F13" s="10"/>
      <c r="G13" s="10"/>
    </row>
    <row r="14" spans="2:7" ht="76.5" customHeight="1" x14ac:dyDescent="0.2">
      <c r="B14" s="261" t="s">
        <v>272</v>
      </c>
      <c r="C14" s="277"/>
      <c r="D14" s="277"/>
      <c r="E14" s="277"/>
      <c r="F14" s="277"/>
      <c r="G14" s="278"/>
    </row>
    <row r="15" spans="2:7" ht="17.25" customHeight="1" x14ac:dyDescent="0.2"/>
    <row r="16" spans="2:7" ht="27" customHeight="1" x14ac:dyDescent="0.2">
      <c r="B16" s="147"/>
      <c r="C16" s="147"/>
      <c r="D16" s="11" t="s">
        <v>46</v>
      </c>
      <c r="E16" s="11" t="s">
        <v>28</v>
      </c>
      <c r="F16" s="147"/>
      <c r="G16" s="147"/>
    </row>
    <row r="17" spans="2:7" ht="27" customHeight="1" x14ac:dyDescent="0.2">
      <c r="B17" s="147"/>
      <c r="C17" s="147"/>
      <c r="D17" s="11">
        <v>2019</v>
      </c>
      <c r="E17" s="11">
        <v>188</v>
      </c>
      <c r="F17" s="147"/>
      <c r="G17" s="147"/>
    </row>
    <row r="18" spans="2:7" ht="27.75" customHeight="1" x14ac:dyDescent="0.2">
      <c r="B18" s="147"/>
      <c r="C18" s="147"/>
      <c r="D18" s="81">
        <v>2018</v>
      </c>
      <c r="E18" s="79">
        <v>268</v>
      </c>
      <c r="F18" s="147"/>
      <c r="G18" s="147"/>
    </row>
    <row r="19" spans="2:7" ht="24.75" customHeight="1" x14ac:dyDescent="0.2">
      <c r="B19" s="147"/>
      <c r="C19" s="147"/>
      <c r="D19" s="81">
        <v>2017</v>
      </c>
      <c r="E19" s="79">
        <v>135</v>
      </c>
      <c r="F19" s="147"/>
      <c r="G19" s="147"/>
    </row>
    <row r="20" spans="2:7" ht="24.75" customHeight="1" x14ac:dyDescent="0.2">
      <c r="B20" s="147"/>
      <c r="C20" s="147"/>
      <c r="D20" s="81">
        <v>2016</v>
      </c>
      <c r="E20" s="79">
        <v>22</v>
      </c>
      <c r="F20" s="147"/>
      <c r="G20" s="147"/>
    </row>
    <row r="21" spans="2:7" ht="24.75" customHeight="1" x14ac:dyDescent="0.2">
      <c r="B21" s="147"/>
      <c r="C21" s="147"/>
      <c r="D21" s="81">
        <v>2015</v>
      </c>
      <c r="E21" s="79">
        <v>31</v>
      </c>
      <c r="F21" s="147"/>
      <c r="G21" s="147"/>
    </row>
    <row r="22" spans="2:7" ht="24.75" customHeight="1" x14ac:dyDescent="0.2">
      <c r="B22" s="82"/>
      <c r="C22" s="146"/>
      <c r="D22" s="146"/>
      <c r="E22" s="147"/>
    </row>
    <row r="23" spans="2:7" ht="24" customHeight="1" x14ac:dyDescent="0.2">
      <c r="B23" s="279" t="s">
        <v>27</v>
      </c>
      <c r="C23" s="309"/>
      <c r="D23" s="309"/>
      <c r="E23" s="309"/>
      <c r="F23" s="309"/>
      <c r="G23" s="310"/>
    </row>
    <row r="24" spans="2:7" ht="16.5" customHeight="1" x14ac:dyDescent="0.2"/>
    <row r="25" spans="2:7" ht="23.25" customHeight="1" x14ac:dyDescent="0.2">
      <c r="B25" s="113" t="s">
        <v>4</v>
      </c>
      <c r="C25" s="250" t="s">
        <v>48</v>
      </c>
      <c r="D25" s="250"/>
      <c r="E25" s="250"/>
      <c r="F25" s="250"/>
      <c r="G25" s="250"/>
    </row>
    <row r="26" spans="2:7" ht="25.5" customHeight="1" x14ac:dyDescent="0.2">
      <c r="B26" s="113" t="s">
        <v>5</v>
      </c>
      <c r="C26" s="285" t="s">
        <v>63</v>
      </c>
      <c r="D26" s="285"/>
      <c r="E26" s="285"/>
      <c r="F26" s="285"/>
      <c r="G26" s="285"/>
    </row>
    <row r="27" spans="2:7" ht="24" customHeight="1" x14ac:dyDescent="0.2">
      <c r="B27" s="113" t="s">
        <v>6</v>
      </c>
      <c r="C27" s="285" t="s">
        <v>259</v>
      </c>
      <c r="D27" s="285"/>
      <c r="E27" s="285"/>
      <c r="F27" s="285"/>
      <c r="G27" s="285"/>
    </row>
    <row r="28" spans="2:7" ht="24" customHeight="1" x14ac:dyDescent="0.2">
      <c r="B28" s="113" t="s">
        <v>7</v>
      </c>
      <c r="C28" s="285" t="s">
        <v>113</v>
      </c>
      <c r="D28" s="285"/>
      <c r="E28" s="285"/>
      <c r="F28" s="285"/>
      <c r="G28" s="285"/>
    </row>
    <row r="29" spans="2:7" ht="24.75" customHeight="1" x14ac:dyDescent="0.2">
      <c r="B29" s="113" t="s">
        <v>8</v>
      </c>
      <c r="C29" s="285" t="s">
        <v>1</v>
      </c>
      <c r="D29" s="285"/>
      <c r="E29" s="285"/>
      <c r="F29" s="285"/>
      <c r="G29" s="285"/>
    </row>
    <row r="30" spans="2:7" ht="27.75" customHeight="1" x14ac:dyDescent="0.2">
      <c r="B30" s="113"/>
      <c r="C30" s="114"/>
      <c r="D30" s="114"/>
      <c r="E30" s="114"/>
      <c r="F30" s="114"/>
      <c r="G30" s="114"/>
    </row>
    <row r="31" spans="2:7" ht="27.75" customHeight="1" x14ac:dyDescent="0.25">
      <c r="B31" s="113"/>
      <c r="C31" s="114"/>
      <c r="D31" s="114"/>
      <c r="E31" s="114"/>
      <c r="F31" s="245" t="s">
        <v>114</v>
      </c>
      <c r="G31" s="246"/>
    </row>
    <row r="32" spans="2:7" ht="27.75" customHeight="1" x14ac:dyDescent="0.25">
      <c r="B32" s="113"/>
      <c r="C32" s="114"/>
      <c r="D32" s="114"/>
      <c r="E32" s="114"/>
      <c r="F32" s="112" t="s">
        <v>46</v>
      </c>
      <c r="G32" s="115" t="s">
        <v>32</v>
      </c>
    </row>
    <row r="33" spans="2:7" ht="27.75" customHeight="1" x14ac:dyDescent="0.25">
      <c r="B33" s="215"/>
      <c r="C33" s="216"/>
      <c r="D33" s="216"/>
      <c r="E33" s="216"/>
      <c r="F33" s="236">
        <v>2019</v>
      </c>
      <c r="G33" s="212">
        <v>-29.85</v>
      </c>
    </row>
    <row r="34" spans="2:7" ht="27.75" customHeight="1" x14ac:dyDescent="0.2">
      <c r="B34" s="113"/>
      <c r="C34" s="114"/>
      <c r="D34" s="114"/>
      <c r="E34" s="114"/>
      <c r="F34" s="235">
        <v>2018</v>
      </c>
      <c r="G34" s="36">
        <v>98.52</v>
      </c>
    </row>
    <row r="35" spans="2:7" ht="27.75" customHeight="1" x14ac:dyDescent="0.2">
      <c r="B35" s="113"/>
      <c r="C35" s="114"/>
      <c r="D35" s="114"/>
      <c r="E35" s="114"/>
      <c r="F35" s="33">
        <v>2017</v>
      </c>
      <c r="G35" s="51">
        <v>513.63636363636363</v>
      </c>
    </row>
    <row r="36" spans="2:7" ht="27.75" customHeight="1" x14ac:dyDescent="0.2">
      <c r="B36" s="113"/>
      <c r="C36" s="114"/>
      <c r="D36" s="114"/>
      <c r="E36" s="114"/>
      <c r="F36" s="33">
        <v>2016</v>
      </c>
      <c r="G36" s="51">
        <v>-29.032258064516125</v>
      </c>
    </row>
    <row r="37" spans="2:7" ht="27.75" customHeight="1" x14ac:dyDescent="0.2">
      <c r="B37" s="113"/>
      <c r="C37" s="114"/>
      <c r="D37" s="114"/>
      <c r="E37" s="114"/>
      <c r="F37" s="33">
        <v>2015</v>
      </c>
      <c r="G37" s="51">
        <v>-20.512820512820518</v>
      </c>
    </row>
    <row r="38" spans="2:7" ht="27.75" customHeight="1" x14ac:dyDescent="0.2">
      <c r="B38" s="113"/>
      <c r="C38" s="114"/>
      <c r="D38" s="114"/>
      <c r="E38" s="114"/>
      <c r="F38" s="33">
        <v>2014</v>
      </c>
      <c r="G38" s="51">
        <v>11.428571428571432</v>
      </c>
    </row>
    <row r="39" spans="2:7" ht="27.75" customHeight="1" x14ac:dyDescent="0.2">
      <c r="B39" s="113"/>
      <c r="C39" s="114"/>
      <c r="D39" s="114"/>
      <c r="E39" s="114"/>
      <c r="F39" s="47">
        <v>2013</v>
      </c>
      <c r="G39" s="83">
        <v>-53.333333333333336</v>
      </c>
    </row>
    <row r="40" spans="2:7" ht="27.75" customHeight="1" x14ac:dyDescent="0.2">
      <c r="B40" s="113"/>
      <c r="C40" s="114"/>
      <c r="D40" s="114"/>
      <c r="E40" s="114"/>
      <c r="F40" s="114"/>
      <c r="G40" s="114"/>
    </row>
    <row r="41" spans="2:7" ht="27.75" customHeight="1" x14ac:dyDescent="0.2">
      <c r="B41" s="113"/>
      <c r="C41" s="114"/>
      <c r="D41" s="114"/>
      <c r="E41" s="114"/>
      <c r="F41" s="114"/>
      <c r="G41" s="114"/>
    </row>
    <row r="42" spans="2:7" ht="27.75" customHeight="1" x14ac:dyDescent="0.2">
      <c r="B42" s="113"/>
      <c r="C42" s="114"/>
      <c r="D42" s="114"/>
      <c r="E42" s="114"/>
      <c r="F42" s="114"/>
      <c r="G42" s="114"/>
    </row>
    <row r="43" spans="2:7" ht="23.25" customHeight="1" x14ac:dyDescent="0.2">
      <c r="B43" s="113"/>
      <c r="C43" s="285"/>
      <c r="D43" s="285"/>
      <c r="E43" s="285"/>
      <c r="F43" s="285"/>
      <c r="G43" s="285"/>
    </row>
  </sheetData>
  <sheetProtection formatCells="0" formatColumns="0" formatRows="0" insertColumns="0" insertRows="0" insertHyperlinks="0" deleteColumns="0" deleteRows="0" sort="0" autoFilter="0" pivotTables="0"/>
  <mergeCells count="23">
    <mergeCell ref="C26:G26"/>
    <mergeCell ref="C25:G25"/>
    <mergeCell ref="B23:G23"/>
    <mergeCell ref="B12:G12"/>
    <mergeCell ref="B14:G14"/>
    <mergeCell ref="C27:G27"/>
    <mergeCell ref="C28:G28"/>
    <mergeCell ref="C43:G43"/>
    <mergeCell ref="C29:G29"/>
    <mergeCell ref="F31:G31"/>
    <mergeCell ref="B2:G2"/>
    <mergeCell ref="B3:G3"/>
    <mergeCell ref="D4:E4"/>
    <mergeCell ref="F4:G4"/>
    <mergeCell ref="B6:G6"/>
    <mergeCell ref="B7:D7"/>
    <mergeCell ref="E7:G7"/>
    <mergeCell ref="C8:D8"/>
    <mergeCell ref="E8:G8"/>
    <mergeCell ref="B9:B10"/>
    <mergeCell ref="C9:D10"/>
    <mergeCell ref="E9:G9"/>
    <mergeCell ref="E10:G10"/>
  </mergeCells>
  <printOptions horizontalCentered="1"/>
  <pageMargins left="0.43307086614173229" right="0.35433070866141736" top="0.74803149606299213" bottom="0.55118110236220474" header="0.31496062992125984" footer="0.11811023622047245"/>
  <pageSetup scale="75" fitToHeight="0" orientation="landscape" r:id="rId1"/>
  <headerFooter>
    <oddHeader>&amp;C&amp;"Arial,Negrita"CUENTA PUBLICA 2019
INDICADORES DE RESULTADOS</oddHeader>
    <oddFooter>&amp;R&amp;P  de  &amp;N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B2:G57"/>
  <sheetViews>
    <sheetView view="pageLayout" zoomScaleNormal="80" workbookViewId="0">
      <selection activeCell="F46" sqref="F46"/>
    </sheetView>
  </sheetViews>
  <sheetFormatPr baseColWidth="10" defaultColWidth="9.140625" defaultRowHeight="14.25" x14ac:dyDescent="0.2"/>
  <cols>
    <col min="1" max="1" width="0.140625" style="1" customWidth="1"/>
    <col min="2" max="2" width="22.140625" style="1" customWidth="1"/>
    <col min="3" max="3" width="30" style="1" customWidth="1"/>
    <col min="4" max="5" width="27.140625" style="1" customWidth="1"/>
    <col min="6" max="6" width="28.85546875" style="1" customWidth="1"/>
    <col min="7" max="7" width="35.140625" style="1" customWidth="1"/>
    <col min="8" max="8" width="2.85546875" style="1" customWidth="1"/>
    <col min="9" max="16384" width="9.140625" style="1"/>
  </cols>
  <sheetData>
    <row r="2" spans="2:7" ht="21.95" customHeight="1" x14ac:dyDescent="0.2">
      <c r="B2" s="289" t="s">
        <v>16</v>
      </c>
      <c r="C2" s="290"/>
      <c r="D2" s="290"/>
      <c r="E2" s="290"/>
      <c r="F2" s="290"/>
      <c r="G2" s="290"/>
    </row>
    <row r="3" spans="2:7" ht="18" x14ac:dyDescent="0.2">
      <c r="B3" s="289" t="s">
        <v>75</v>
      </c>
      <c r="C3" s="290"/>
      <c r="D3" s="290"/>
      <c r="E3" s="290"/>
      <c r="F3" s="290"/>
      <c r="G3" s="290"/>
    </row>
    <row r="4" spans="2:7" ht="47.25" customHeight="1" x14ac:dyDescent="0.2">
      <c r="B4" s="57" t="s">
        <v>72</v>
      </c>
      <c r="C4" s="39" t="s">
        <v>115</v>
      </c>
      <c r="D4" s="247" t="s">
        <v>11</v>
      </c>
      <c r="E4" s="252"/>
      <c r="F4" s="251" t="s">
        <v>50</v>
      </c>
      <c r="G4" s="252"/>
    </row>
    <row r="5" spans="2:7" ht="15" x14ac:dyDescent="0.2">
      <c r="B5" s="3"/>
      <c r="C5" s="3"/>
      <c r="D5" s="66"/>
      <c r="E5" s="67"/>
      <c r="F5" s="67"/>
      <c r="G5" s="67"/>
    </row>
    <row r="6" spans="2:7" ht="18" x14ac:dyDescent="0.2">
      <c r="B6" s="291" t="s">
        <v>0</v>
      </c>
      <c r="C6" s="292"/>
      <c r="D6" s="293"/>
      <c r="E6" s="294"/>
      <c r="F6" s="292"/>
      <c r="G6" s="293"/>
    </row>
    <row r="7" spans="2:7" ht="15" x14ac:dyDescent="0.2">
      <c r="B7" s="247" t="s">
        <v>13</v>
      </c>
      <c r="C7" s="248"/>
      <c r="D7" s="249"/>
      <c r="E7" s="247" t="s">
        <v>14</v>
      </c>
      <c r="F7" s="248"/>
      <c r="G7" s="249"/>
    </row>
    <row r="8" spans="2:7" ht="92.25" customHeight="1" x14ac:dyDescent="0.2">
      <c r="B8" s="7" t="s">
        <v>12</v>
      </c>
      <c r="C8" s="251" t="s">
        <v>76</v>
      </c>
      <c r="D8" s="252"/>
      <c r="E8" s="286" t="s">
        <v>228</v>
      </c>
      <c r="F8" s="287"/>
      <c r="G8" s="288"/>
    </row>
    <row r="9" spans="2:7" x14ac:dyDescent="0.2">
      <c r="B9" s="267" t="s">
        <v>77</v>
      </c>
      <c r="C9" s="269" t="s">
        <v>244</v>
      </c>
      <c r="D9" s="269"/>
      <c r="E9" s="247" t="s">
        <v>15</v>
      </c>
      <c r="F9" s="256"/>
      <c r="G9" s="252"/>
    </row>
    <row r="10" spans="2:7" ht="112.5" customHeight="1" x14ac:dyDescent="0.2">
      <c r="B10" s="268"/>
      <c r="C10" s="268"/>
      <c r="D10" s="268"/>
      <c r="E10" s="286" t="s">
        <v>229</v>
      </c>
      <c r="F10" s="287"/>
      <c r="G10" s="288"/>
    </row>
    <row r="11" spans="2:7" ht="9.75" customHeight="1" x14ac:dyDescent="0.2">
      <c r="B11" s="9"/>
      <c r="C11" s="9"/>
      <c r="D11" s="9"/>
      <c r="E11" s="9"/>
      <c r="F11" s="9"/>
      <c r="G11" s="9"/>
    </row>
    <row r="12" spans="2:7" ht="15.75" x14ac:dyDescent="0.25">
      <c r="B12" s="276" t="s">
        <v>9</v>
      </c>
      <c r="C12" s="276"/>
      <c r="D12" s="276"/>
      <c r="E12" s="276"/>
      <c r="F12" s="276"/>
      <c r="G12" s="276"/>
    </row>
    <row r="13" spans="2:7" ht="7.5" customHeight="1" x14ac:dyDescent="0.2">
      <c r="B13" s="10"/>
      <c r="C13" s="10"/>
      <c r="D13" s="10"/>
      <c r="E13" s="10"/>
      <c r="F13" s="10"/>
      <c r="G13" s="10"/>
    </row>
    <row r="14" spans="2:7" ht="102.75" customHeight="1" x14ac:dyDescent="0.2">
      <c r="B14" s="261" t="s">
        <v>273</v>
      </c>
      <c r="C14" s="277"/>
      <c r="D14" s="277"/>
      <c r="E14" s="277"/>
      <c r="F14" s="277"/>
      <c r="G14" s="278"/>
    </row>
    <row r="16" spans="2:7" ht="27" customHeight="1" x14ac:dyDescent="0.25">
      <c r="B16" s="80"/>
      <c r="C16" s="138"/>
      <c r="D16" s="149" t="s">
        <v>46</v>
      </c>
      <c r="E16" s="90" t="s">
        <v>31</v>
      </c>
      <c r="F16" s="78"/>
    </row>
    <row r="17" spans="2:7" ht="33.75" customHeight="1" x14ac:dyDescent="0.2">
      <c r="B17" s="45"/>
      <c r="C17" s="139"/>
      <c r="D17" s="12">
        <v>2019</v>
      </c>
      <c r="E17" s="230">
        <v>34857</v>
      </c>
      <c r="F17" s="152"/>
    </row>
    <row r="18" spans="2:7" ht="31.5" customHeight="1" x14ac:dyDescent="0.2">
      <c r="B18" s="45"/>
      <c r="C18" s="139"/>
      <c r="D18" s="75">
        <v>2018</v>
      </c>
      <c r="E18" s="76">
        <v>48556</v>
      </c>
      <c r="F18" s="152"/>
    </row>
    <row r="19" spans="2:7" ht="30" customHeight="1" x14ac:dyDescent="0.2">
      <c r="B19" s="45"/>
      <c r="C19" s="139"/>
      <c r="D19" s="75">
        <v>2017</v>
      </c>
      <c r="E19" s="76">
        <v>32762</v>
      </c>
      <c r="F19" s="152"/>
    </row>
    <row r="20" spans="2:7" ht="30.75" customHeight="1" x14ac:dyDescent="0.2">
      <c r="B20" s="45"/>
      <c r="C20" s="148"/>
      <c r="D20" s="75">
        <v>2016</v>
      </c>
      <c r="E20" s="87">
        <v>19605</v>
      </c>
      <c r="F20" s="152"/>
    </row>
    <row r="21" spans="2:7" ht="27" customHeight="1" x14ac:dyDescent="0.25">
      <c r="B21" s="28"/>
      <c r="C21" s="140"/>
      <c r="D21" s="237">
        <v>2015</v>
      </c>
      <c r="E21" s="238">
        <v>37706</v>
      </c>
      <c r="F21" s="153"/>
    </row>
    <row r="23" spans="2:7" ht="15.75" x14ac:dyDescent="0.2">
      <c r="B23" s="279" t="s">
        <v>274</v>
      </c>
      <c r="C23" s="280"/>
      <c r="D23" s="280"/>
      <c r="E23" s="280"/>
      <c r="F23" s="280"/>
      <c r="G23" s="281"/>
    </row>
    <row r="25" spans="2:7" ht="25.5" customHeight="1" x14ac:dyDescent="0.2">
      <c r="B25" s="69" t="s">
        <v>4</v>
      </c>
      <c r="C25" s="250" t="s">
        <v>48</v>
      </c>
      <c r="D25" s="250"/>
      <c r="E25" s="250"/>
      <c r="F25" s="250"/>
      <c r="G25" s="250"/>
    </row>
    <row r="26" spans="2:7" ht="18.75" customHeight="1" x14ac:dyDescent="0.2">
      <c r="B26" s="69" t="s">
        <v>5</v>
      </c>
      <c r="C26" s="285" t="s">
        <v>63</v>
      </c>
      <c r="D26" s="285"/>
      <c r="E26" s="285"/>
      <c r="F26" s="285"/>
      <c r="G26" s="285"/>
    </row>
    <row r="27" spans="2:7" ht="18" customHeight="1" x14ac:dyDescent="0.2">
      <c r="B27" s="69" t="s">
        <v>6</v>
      </c>
      <c r="C27" s="285" t="s">
        <v>259</v>
      </c>
      <c r="D27" s="285"/>
      <c r="E27" s="285"/>
      <c r="F27" s="285"/>
      <c r="G27" s="285"/>
    </row>
    <row r="28" spans="2:7" ht="18" customHeight="1" x14ac:dyDescent="0.2">
      <c r="B28" s="69" t="s">
        <v>7</v>
      </c>
      <c r="C28" s="285" t="s">
        <v>116</v>
      </c>
      <c r="D28" s="285"/>
      <c r="E28" s="285"/>
      <c r="F28" s="285"/>
      <c r="G28" s="285"/>
    </row>
    <row r="29" spans="2:7" ht="18" customHeight="1" x14ac:dyDescent="0.2">
      <c r="B29" s="69" t="s">
        <v>8</v>
      </c>
      <c r="C29" s="285" t="s">
        <v>1</v>
      </c>
      <c r="D29" s="285"/>
      <c r="E29" s="285"/>
      <c r="F29" s="285"/>
      <c r="G29" s="285"/>
    </row>
    <row r="30" spans="2:7" ht="17.100000000000001" customHeight="1" x14ac:dyDescent="0.2">
      <c r="B30" s="69"/>
      <c r="C30" s="68"/>
      <c r="D30" s="68"/>
      <c r="E30" s="68"/>
      <c r="F30" s="68"/>
      <c r="G30" s="68"/>
    </row>
    <row r="32" spans="2:7" ht="15" x14ac:dyDescent="0.25">
      <c r="F32" s="297" t="s">
        <v>120</v>
      </c>
      <c r="G32" s="297"/>
    </row>
    <row r="33" spans="6:7" ht="15" x14ac:dyDescent="0.25">
      <c r="F33" s="74" t="s">
        <v>46</v>
      </c>
      <c r="G33" s="74" t="s">
        <v>1</v>
      </c>
    </row>
    <row r="34" spans="6:7" ht="15" x14ac:dyDescent="0.25">
      <c r="F34" s="236">
        <v>2019</v>
      </c>
      <c r="G34" s="228">
        <v>-0.28000000000000003</v>
      </c>
    </row>
    <row r="35" spans="6:7" x14ac:dyDescent="0.2">
      <c r="F35" s="235">
        <v>2018</v>
      </c>
      <c r="G35" s="239">
        <v>0.48208290092179973</v>
      </c>
    </row>
    <row r="36" spans="6:7" x14ac:dyDescent="0.2">
      <c r="F36" s="33">
        <v>2017</v>
      </c>
      <c r="G36" s="85">
        <v>1.6711043101249681</v>
      </c>
    </row>
    <row r="37" spans="6:7" x14ac:dyDescent="0.2">
      <c r="F37" s="33">
        <v>2016</v>
      </c>
      <c r="G37" s="85">
        <v>-0.48005622447355856</v>
      </c>
    </row>
    <row r="38" spans="6:7" x14ac:dyDescent="0.2">
      <c r="F38" s="33">
        <v>2015</v>
      </c>
      <c r="G38" s="85">
        <v>-0.137162471395881</v>
      </c>
    </row>
    <row r="39" spans="6:7" x14ac:dyDescent="0.2">
      <c r="F39" s="33">
        <v>2014</v>
      </c>
      <c r="G39" s="85">
        <v>0.26817377172872114</v>
      </c>
    </row>
    <row r="40" spans="6:7" x14ac:dyDescent="0.2">
      <c r="F40" s="47">
        <v>2013</v>
      </c>
      <c r="G40" s="86">
        <v>-6.144627536429248E-2</v>
      </c>
    </row>
    <row r="56" spans="2:2" x14ac:dyDescent="0.2">
      <c r="B56" s="41"/>
    </row>
    <row r="57" spans="2:2" x14ac:dyDescent="0.2">
      <c r="B57" s="41"/>
    </row>
  </sheetData>
  <sheetProtection formatCells="0" formatColumns="0" formatRows="0" insertColumns="0" insertRows="0" insertHyperlinks="0" deleteColumns="0" deleteRows="0" sort="0" autoFilter="0" pivotTables="0"/>
  <mergeCells count="22">
    <mergeCell ref="F32:G32"/>
    <mergeCell ref="B7:D7"/>
    <mergeCell ref="E7:G7"/>
    <mergeCell ref="B2:G2"/>
    <mergeCell ref="B3:G3"/>
    <mergeCell ref="D4:E4"/>
    <mergeCell ref="F4:G4"/>
    <mergeCell ref="B6:G6"/>
    <mergeCell ref="C8:D8"/>
    <mergeCell ref="E8:G8"/>
    <mergeCell ref="B9:B10"/>
    <mergeCell ref="C9:D10"/>
    <mergeCell ref="E9:G9"/>
    <mergeCell ref="E10:G10"/>
    <mergeCell ref="C28:G28"/>
    <mergeCell ref="C29:G29"/>
    <mergeCell ref="C27:G27"/>
    <mergeCell ref="B12:G12"/>
    <mergeCell ref="B14:G14"/>
    <mergeCell ref="B23:G23"/>
    <mergeCell ref="C25:G25"/>
    <mergeCell ref="C26:G26"/>
  </mergeCells>
  <printOptions horizontalCentered="1"/>
  <pageMargins left="0.43307086614173229" right="0.35433070866141736" top="0.74803149606299213" bottom="0.55118110236220474" header="0.31496062992125984" footer="0.11811023622047245"/>
  <pageSetup scale="76" fitToHeight="2" orientation="landscape" r:id="rId1"/>
  <headerFooter>
    <oddHeader>&amp;C&amp;"Arial,Negrita"CUENTA PUBLICA 2019
INDICADORES DE RESULTADOS</oddHeader>
    <oddFooter>&amp;R&amp;P  de  &amp;N</oddFooter>
  </headerFooter>
  <rowBreaks count="1" manualBreakCount="1">
    <brk id="21" max="16383"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499984740745262"/>
    <pageSetUpPr fitToPage="1"/>
  </sheetPr>
  <dimension ref="B2:G34"/>
  <sheetViews>
    <sheetView view="pageLayout" zoomScale="110" zoomScaleNormal="80" zoomScalePageLayoutView="110" workbookViewId="0">
      <selection activeCell="C9" sqref="C9:D10"/>
    </sheetView>
  </sheetViews>
  <sheetFormatPr baseColWidth="10" defaultColWidth="9.140625" defaultRowHeight="14.25" x14ac:dyDescent="0.2"/>
  <cols>
    <col min="1" max="1" width="0.140625" style="1" customWidth="1"/>
    <col min="2" max="2" width="22.140625" style="1" customWidth="1"/>
    <col min="3" max="3" width="30" style="1" customWidth="1"/>
    <col min="4" max="5" width="27.140625" style="1" customWidth="1"/>
    <col min="6" max="6" width="28.85546875" style="1" customWidth="1"/>
    <col min="7" max="7" width="35.140625" style="1" customWidth="1"/>
    <col min="8" max="8" width="2.85546875" style="1" customWidth="1"/>
    <col min="9" max="16384" width="9.140625" style="1"/>
  </cols>
  <sheetData>
    <row r="2" spans="2:7" ht="21.95" customHeight="1" x14ac:dyDescent="0.2">
      <c r="B2" s="289" t="s">
        <v>16</v>
      </c>
      <c r="C2" s="290"/>
      <c r="D2" s="290"/>
      <c r="E2" s="290"/>
      <c r="F2" s="290"/>
      <c r="G2" s="290"/>
    </row>
    <row r="3" spans="2:7" ht="18" x14ac:dyDescent="0.2">
      <c r="B3" s="289" t="s">
        <v>75</v>
      </c>
      <c r="C3" s="290"/>
      <c r="D3" s="290"/>
      <c r="E3" s="290"/>
      <c r="F3" s="290"/>
      <c r="G3" s="290"/>
    </row>
    <row r="4" spans="2:7" ht="38.25" customHeight="1" x14ac:dyDescent="0.2">
      <c r="B4" s="57" t="s">
        <v>72</v>
      </c>
      <c r="C4" s="18" t="s">
        <v>121</v>
      </c>
      <c r="D4" s="247" t="s">
        <v>11</v>
      </c>
      <c r="E4" s="252"/>
      <c r="F4" s="251" t="s">
        <v>50</v>
      </c>
      <c r="G4" s="252"/>
    </row>
    <row r="5" spans="2:7" ht="15" x14ac:dyDescent="0.2">
      <c r="B5" s="3"/>
      <c r="C5" s="3"/>
      <c r="D5" s="66"/>
      <c r="E5" s="67"/>
      <c r="F5" s="67"/>
      <c r="G5" s="67"/>
    </row>
    <row r="6" spans="2:7" ht="18" x14ac:dyDescent="0.2">
      <c r="B6" s="291" t="s">
        <v>0</v>
      </c>
      <c r="C6" s="292"/>
      <c r="D6" s="293"/>
      <c r="E6" s="294"/>
      <c r="F6" s="292"/>
      <c r="G6" s="293"/>
    </row>
    <row r="7" spans="2:7" ht="15" x14ac:dyDescent="0.2">
      <c r="B7" s="247" t="s">
        <v>13</v>
      </c>
      <c r="C7" s="248"/>
      <c r="D7" s="249"/>
      <c r="E7" s="247" t="s">
        <v>14</v>
      </c>
      <c r="F7" s="248"/>
      <c r="G7" s="249"/>
    </row>
    <row r="8" spans="2:7" ht="87" customHeight="1" x14ac:dyDescent="0.2">
      <c r="B8" s="7" t="s">
        <v>12</v>
      </c>
      <c r="C8" s="251" t="s">
        <v>76</v>
      </c>
      <c r="D8" s="252"/>
      <c r="E8" s="286" t="s">
        <v>228</v>
      </c>
      <c r="F8" s="287"/>
      <c r="G8" s="288"/>
    </row>
    <row r="9" spans="2:7" x14ac:dyDescent="0.2">
      <c r="B9" s="267" t="s">
        <v>109</v>
      </c>
      <c r="C9" s="269" t="s">
        <v>223</v>
      </c>
      <c r="D9" s="269"/>
      <c r="E9" s="247" t="s">
        <v>15</v>
      </c>
      <c r="F9" s="256"/>
      <c r="G9" s="252"/>
    </row>
    <row r="10" spans="2:7" ht="116.25" customHeight="1" x14ac:dyDescent="0.2">
      <c r="B10" s="268"/>
      <c r="C10" s="268"/>
      <c r="D10" s="268"/>
      <c r="E10" s="286" t="s">
        <v>229</v>
      </c>
      <c r="F10" s="287"/>
      <c r="G10" s="288"/>
    </row>
    <row r="11" spans="2:7" ht="10.5" customHeight="1" x14ac:dyDescent="0.2">
      <c r="B11" s="9"/>
      <c r="C11" s="9"/>
      <c r="D11" s="9"/>
      <c r="E11" s="9"/>
      <c r="F11" s="9"/>
      <c r="G11" s="9"/>
    </row>
    <row r="12" spans="2:7" ht="15.75" x14ac:dyDescent="0.25">
      <c r="B12" s="276" t="s">
        <v>9</v>
      </c>
      <c r="C12" s="276"/>
      <c r="D12" s="276"/>
      <c r="E12" s="276"/>
      <c r="F12" s="276"/>
      <c r="G12" s="276"/>
    </row>
    <row r="13" spans="2:7" ht="9.75" customHeight="1" x14ac:dyDescent="0.2">
      <c r="B13" s="10"/>
      <c r="C13" s="10"/>
      <c r="D13" s="10"/>
      <c r="E13" s="10"/>
      <c r="F13" s="10"/>
      <c r="G13" s="10"/>
    </row>
    <row r="14" spans="2:7" ht="95.25" customHeight="1" x14ac:dyDescent="0.2">
      <c r="B14" s="261" t="s">
        <v>275</v>
      </c>
      <c r="C14" s="277"/>
      <c r="D14" s="277"/>
      <c r="E14" s="277"/>
      <c r="F14" s="277"/>
      <c r="G14" s="278"/>
    </row>
    <row r="15" spans="2:7" ht="13.5" customHeight="1" x14ac:dyDescent="0.2">
      <c r="B15" s="104"/>
      <c r="C15" s="104"/>
      <c r="D15" s="104"/>
      <c r="E15" s="104"/>
      <c r="F15" s="104"/>
      <c r="G15" s="104"/>
    </row>
    <row r="16" spans="2:7" ht="27" customHeight="1" x14ac:dyDescent="0.2">
      <c r="B16" s="137"/>
      <c r="C16" s="138"/>
      <c r="D16" s="11" t="s">
        <v>257</v>
      </c>
      <c r="E16" s="23" t="s">
        <v>276</v>
      </c>
      <c r="F16" s="23" t="s">
        <v>277</v>
      </c>
    </row>
    <row r="17" spans="2:7" x14ac:dyDescent="0.2">
      <c r="B17" s="45"/>
      <c r="C17" s="139"/>
      <c r="D17" s="88">
        <v>2019</v>
      </c>
      <c r="E17" s="76">
        <v>0</v>
      </c>
      <c r="F17" s="84">
        <v>0</v>
      </c>
    </row>
    <row r="18" spans="2:7" x14ac:dyDescent="0.2">
      <c r="B18" s="80"/>
      <c r="C18" s="80"/>
      <c r="D18" s="50"/>
    </row>
    <row r="19" spans="2:7" ht="15.75" x14ac:dyDescent="0.2">
      <c r="B19" s="279" t="s">
        <v>278</v>
      </c>
      <c r="C19" s="280"/>
      <c r="D19" s="280"/>
      <c r="E19" s="280"/>
      <c r="F19" s="280"/>
      <c r="G19" s="281"/>
    </row>
    <row r="21" spans="2:7" ht="15" x14ac:dyDescent="0.2">
      <c r="B21" s="215" t="s">
        <v>4</v>
      </c>
      <c r="C21" s="250" t="s">
        <v>48</v>
      </c>
      <c r="D21" s="250"/>
      <c r="E21" s="250"/>
      <c r="F21" s="250"/>
      <c r="G21" s="250"/>
    </row>
    <row r="22" spans="2:7" ht="15" x14ac:dyDescent="0.2">
      <c r="B22" s="215" t="s">
        <v>5</v>
      </c>
      <c r="C22" s="285" t="s">
        <v>63</v>
      </c>
      <c r="D22" s="285"/>
      <c r="E22" s="285"/>
      <c r="F22" s="285"/>
      <c r="G22" s="285"/>
    </row>
    <row r="23" spans="2:7" ht="15" x14ac:dyDescent="0.2">
      <c r="B23" s="215" t="s">
        <v>6</v>
      </c>
      <c r="C23" s="285" t="s">
        <v>3</v>
      </c>
      <c r="D23" s="285"/>
      <c r="E23" s="285"/>
      <c r="F23" s="285"/>
      <c r="G23" s="285"/>
    </row>
    <row r="24" spans="2:7" ht="15" x14ac:dyDescent="0.2">
      <c r="B24" s="215" t="s">
        <v>7</v>
      </c>
      <c r="C24" s="285" t="s">
        <v>279</v>
      </c>
      <c r="D24" s="285"/>
      <c r="E24" s="285"/>
      <c r="F24" s="285"/>
      <c r="G24" s="285"/>
    </row>
    <row r="25" spans="2:7" ht="24" customHeight="1" x14ac:dyDescent="0.2">
      <c r="B25" s="215" t="s">
        <v>8</v>
      </c>
      <c r="C25" s="285" t="s">
        <v>280</v>
      </c>
      <c r="D25" s="285"/>
      <c r="E25" s="285"/>
      <c r="F25" s="285"/>
      <c r="G25" s="285"/>
    </row>
    <row r="34" spans="7:7" x14ac:dyDescent="0.2">
      <c r="G34" s="41"/>
    </row>
  </sheetData>
  <sheetProtection formatCells="0" formatColumns="0" formatRows="0" insertColumns="0" insertRows="0" insertHyperlinks="0" deleteColumns="0" deleteRows="0" sort="0" autoFilter="0" pivotTables="0"/>
  <mergeCells count="21">
    <mergeCell ref="C23:G23"/>
    <mergeCell ref="C24:G24"/>
    <mergeCell ref="C25:G25"/>
    <mergeCell ref="B7:D7"/>
    <mergeCell ref="E7:G7"/>
    <mergeCell ref="B12:G12"/>
    <mergeCell ref="B14:G14"/>
    <mergeCell ref="B19:G19"/>
    <mergeCell ref="C21:G21"/>
    <mergeCell ref="C22:G22"/>
    <mergeCell ref="C8:D8"/>
    <mergeCell ref="E8:G8"/>
    <mergeCell ref="B9:B10"/>
    <mergeCell ref="C9:D10"/>
    <mergeCell ref="E9:G9"/>
    <mergeCell ref="E10:G10"/>
    <mergeCell ref="B2:G2"/>
    <mergeCell ref="B3:G3"/>
    <mergeCell ref="D4:E4"/>
    <mergeCell ref="F4:G4"/>
    <mergeCell ref="B6:G6"/>
  </mergeCells>
  <printOptions horizontalCentered="1"/>
  <pageMargins left="0.43307086614173229" right="0.35433070866141736" top="0.74803149606299213" bottom="0.55118110236220474" header="0.31496062992125984" footer="0.11811023622047245"/>
  <pageSetup scale="71" orientation="landscape" r:id="rId1"/>
  <headerFooter>
    <oddHeader>&amp;C&amp;"Arial,Negrita"CUENTA PUBLICA 2019
INDICADORES DE RESULTADOS</oddHeader>
    <oddFooter>&amp;R&amp;P  de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B2:G33"/>
  <sheetViews>
    <sheetView view="pageLayout" zoomScale="110" zoomScaleNormal="80" zoomScalePageLayoutView="110" workbookViewId="0">
      <selection activeCell="C9" sqref="C9:D10"/>
    </sheetView>
  </sheetViews>
  <sheetFormatPr baseColWidth="10" defaultColWidth="9.140625" defaultRowHeight="14.25" x14ac:dyDescent="0.2"/>
  <cols>
    <col min="1" max="1" width="0.140625" style="1" customWidth="1"/>
    <col min="2" max="2" width="22.140625" style="1" customWidth="1"/>
    <col min="3" max="3" width="30" style="1" customWidth="1"/>
    <col min="4" max="5" width="27.140625" style="1" customWidth="1"/>
    <col min="6" max="6" width="28.85546875" style="1" customWidth="1"/>
    <col min="7" max="7" width="35.140625" style="1" customWidth="1"/>
    <col min="8" max="8" width="2.85546875" style="1" customWidth="1"/>
    <col min="9" max="16384" width="9.140625" style="1"/>
  </cols>
  <sheetData>
    <row r="2" spans="2:7" ht="21.95" customHeight="1" x14ac:dyDescent="0.2">
      <c r="B2" s="289" t="s">
        <v>16</v>
      </c>
      <c r="C2" s="290"/>
      <c r="D2" s="290"/>
      <c r="E2" s="290"/>
      <c r="F2" s="290"/>
      <c r="G2" s="290"/>
    </row>
    <row r="3" spans="2:7" ht="18" x14ac:dyDescent="0.2">
      <c r="B3" s="289" t="s">
        <v>75</v>
      </c>
      <c r="C3" s="290"/>
      <c r="D3" s="290"/>
      <c r="E3" s="290"/>
      <c r="F3" s="290"/>
      <c r="G3" s="290"/>
    </row>
    <row r="4" spans="2:7" ht="36" customHeight="1" x14ac:dyDescent="0.2">
      <c r="B4" s="57" t="s">
        <v>72</v>
      </c>
      <c r="C4" s="18" t="s">
        <v>281</v>
      </c>
      <c r="D4" s="247" t="s">
        <v>11</v>
      </c>
      <c r="E4" s="252"/>
      <c r="F4" s="251" t="s">
        <v>50</v>
      </c>
      <c r="G4" s="252"/>
    </row>
    <row r="5" spans="2:7" ht="12.75" customHeight="1" x14ac:dyDescent="0.2">
      <c r="B5" s="3"/>
      <c r="C5" s="3"/>
      <c r="D5" s="66"/>
      <c r="E5" s="67"/>
      <c r="F5" s="67"/>
      <c r="G5" s="67"/>
    </row>
    <row r="6" spans="2:7" ht="18" x14ac:dyDescent="0.2">
      <c r="B6" s="291" t="s">
        <v>0</v>
      </c>
      <c r="C6" s="292"/>
      <c r="D6" s="293"/>
      <c r="E6" s="294"/>
      <c r="F6" s="292"/>
      <c r="G6" s="293"/>
    </row>
    <row r="7" spans="2:7" ht="15" x14ac:dyDescent="0.2">
      <c r="B7" s="247" t="s">
        <v>13</v>
      </c>
      <c r="C7" s="248"/>
      <c r="D7" s="249"/>
      <c r="E7" s="247" t="s">
        <v>14</v>
      </c>
      <c r="F7" s="248"/>
      <c r="G7" s="249"/>
    </row>
    <row r="8" spans="2:7" ht="82.5" customHeight="1" x14ac:dyDescent="0.2">
      <c r="B8" s="7" t="s">
        <v>12</v>
      </c>
      <c r="C8" s="251" t="s">
        <v>76</v>
      </c>
      <c r="D8" s="252"/>
      <c r="E8" s="286" t="s">
        <v>228</v>
      </c>
      <c r="F8" s="287"/>
      <c r="G8" s="288"/>
    </row>
    <row r="9" spans="2:7" x14ac:dyDescent="0.2">
      <c r="B9" s="267" t="s">
        <v>109</v>
      </c>
      <c r="C9" s="269" t="s">
        <v>223</v>
      </c>
      <c r="D9" s="269"/>
      <c r="E9" s="247" t="s">
        <v>15</v>
      </c>
      <c r="F9" s="256"/>
      <c r="G9" s="252"/>
    </row>
    <row r="10" spans="2:7" ht="107.25" customHeight="1" x14ac:dyDescent="0.2">
      <c r="B10" s="268"/>
      <c r="C10" s="268"/>
      <c r="D10" s="268"/>
      <c r="E10" s="286" t="s">
        <v>229</v>
      </c>
      <c r="F10" s="287"/>
      <c r="G10" s="288"/>
    </row>
    <row r="11" spans="2:7" ht="15.75" customHeight="1" x14ac:dyDescent="0.2">
      <c r="B11" s="9"/>
      <c r="C11" s="9"/>
      <c r="D11" s="9"/>
      <c r="E11" s="9"/>
      <c r="F11" s="9"/>
      <c r="G11" s="9"/>
    </row>
    <row r="12" spans="2:7" ht="15.75" x14ac:dyDescent="0.25">
      <c r="B12" s="276" t="s">
        <v>9</v>
      </c>
      <c r="C12" s="276"/>
      <c r="D12" s="276"/>
      <c r="E12" s="276"/>
      <c r="F12" s="276"/>
      <c r="G12" s="276"/>
    </row>
    <row r="13" spans="2:7" ht="16.5" customHeight="1" x14ac:dyDescent="0.2">
      <c r="B13" s="10"/>
      <c r="C13" s="10"/>
      <c r="D13" s="10"/>
      <c r="E13" s="10"/>
      <c r="F13" s="10"/>
      <c r="G13" s="10"/>
    </row>
    <row r="14" spans="2:7" ht="77.25" customHeight="1" x14ac:dyDescent="0.2">
      <c r="B14" s="261" t="s">
        <v>282</v>
      </c>
      <c r="C14" s="277"/>
      <c r="D14" s="277"/>
      <c r="E14" s="277"/>
      <c r="F14" s="277"/>
      <c r="G14" s="278"/>
    </row>
    <row r="15" spans="2:7" ht="22.5" customHeight="1" x14ac:dyDescent="0.2"/>
    <row r="16" spans="2:7" ht="27" customHeight="1" x14ac:dyDescent="0.2">
      <c r="C16" s="23" t="s">
        <v>257</v>
      </c>
      <c r="D16" s="23" t="s">
        <v>124</v>
      </c>
      <c r="E16" s="11" t="s">
        <v>24</v>
      </c>
      <c r="F16" s="23" t="s">
        <v>73</v>
      </c>
    </row>
    <row r="17" spans="2:7" ht="21.75" customHeight="1" x14ac:dyDescent="0.2">
      <c r="C17" s="11">
        <v>2019</v>
      </c>
      <c r="D17" s="23">
        <v>0</v>
      </c>
      <c r="E17" s="11">
        <v>0</v>
      </c>
      <c r="F17" s="23">
        <v>0</v>
      </c>
    </row>
    <row r="18" spans="2:7" ht="19.5" customHeight="1" x14ac:dyDescent="0.2"/>
    <row r="19" spans="2:7" ht="18" customHeight="1" x14ac:dyDescent="0.2">
      <c r="B19" s="279" t="s">
        <v>283</v>
      </c>
      <c r="C19" s="280"/>
      <c r="D19" s="280"/>
      <c r="E19" s="280"/>
      <c r="F19" s="280"/>
      <c r="G19" s="281"/>
    </row>
    <row r="20" spans="2:7" ht="8.25" customHeight="1" x14ac:dyDescent="0.2"/>
    <row r="21" spans="2:7" ht="15.75" customHeight="1" x14ac:dyDescent="0.2">
      <c r="B21" s="215" t="s">
        <v>4</v>
      </c>
      <c r="C21" s="250" t="s">
        <v>48</v>
      </c>
      <c r="D21" s="250"/>
      <c r="E21" s="250"/>
      <c r="F21" s="250"/>
      <c r="G21" s="250"/>
    </row>
    <row r="22" spans="2:7" ht="15.75" customHeight="1" x14ac:dyDescent="0.2">
      <c r="B22" s="215" t="s">
        <v>5</v>
      </c>
      <c r="C22" s="285" t="s">
        <v>63</v>
      </c>
      <c r="D22" s="285"/>
      <c r="E22" s="285"/>
      <c r="F22" s="285"/>
      <c r="G22" s="285"/>
    </row>
    <row r="23" spans="2:7" ht="15.75" customHeight="1" x14ac:dyDescent="0.2">
      <c r="B23" s="215" t="s">
        <v>6</v>
      </c>
      <c r="C23" s="285" t="s">
        <v>26</v>
      </c>
      <c r="D23" s="285"/>
      <c r="E23" s="285"/>
      <c r="F23" s="285"/>
      <c r="G23" s="285"/>
    </row>
    <row r="24" spans="2:7" ht="15.75" customHeight="1" x14ac:dyDescent="0.2">
      <c r="B24" s="215" t="s">
        <v>7</v>
      </c>
      <c r="C24" s="285" t="s">
        <v>284</v>
      </c>
      <c r="D24" s="285"/>
      <c r="E24" s="285"/>
      <c r="F24" s="285"/>
      <c r="G24" s="285"/>
    </row>
    <row r="25" spans="2:7" ht="18.75" customHeight="1" x14ac:dyDescent="0.2">
      <c r="B25" s="215" t="s">
        <v>8</v>
      </c>
      <c r="C25" s="285" t="s">
        <v>1</v>
      </c>
      <c r="D25" s="285"/>
      <c r="E25" s="285"/>
      <c r="F25" s="285"/>
      <c r="G25" s="285"/>
    </row>
    <row r="31" spans="2:7" x14ac:dyDescent="0.2">
      <c r="F31" s="89"/>
    </row>
    <row r="33" spans="6:6" x14ac:dyDescent="0.2">
      <c r="F33" s="89"/>
    </row>
  </sheetData>
  <sheetProtection formatCells="0" formatColumns="0" formatRows="0" insertColumns="0" insertRows="0" insertHyperlinks="0" deleteColumns="0" deleteRows="0" sort="0" autoFilter="0" pivotTables="0"/>
  <mergeCells count="21">
    <mergeCell ref="C25:G25"/>
    <mergeCell ref="C22:G22"/>
    <mergeCell ref="C8:D8"/>
    <mergeCell ref="E8:G8"/>
    <mergeCell ref="B9:B10"/>
    <mergeCell ref="C9:D10"/>
    <mergeCell ref="E9:G9"/>
    <mergeCell ref="E10:G10"/>
    <mergeCell ref="C23:G23"/>
    <mergeCell ref="C24:G24"/>
    <mergeCell ref="B12:G12"/>
    <mergeCell ref="B14:G14"/>
    <mergeCell ref="B19:G19"/>
    <mergeCell ref="C21:G21"/>
    <mergeCell ref="B7:D7"/>
    <mergeCell ref="E7:G7"/>
    <mergeCell ref="B2:G2"/>
    <mergeCell ref="B3:G3"/>
    <mergeCell ref="D4:E4"/>
    <mergeCell ref="F4:G4"/>
    <mergeCell ref="B6:G6"/>
  </mergeCells>
  <printOptions horizontalCentered="1"/>
  <pageMargins left="0.43307086614173229" right="0.35433070866141736" top="0.74803149606299213" bottom="0.55118110236220474" header="0.31496062992125984" footer="0.11811023622047245"/>
  <pageSetup scale="75" orientation="landscape" r:id="rId1"/>
  <headerFooter>
    <oddHeader>&amp;C&amp;"Arial,Negrita"CUENTA PUBLICA 2019
INDICADORES DE RESULTADOS</oddHeader>
    <oddFooter>&amp;R&amp;P  de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CCFF"/>
    <pageSetUpPr fitToPage="1"/>
  </sheetPr>
  <dimension ref="A1:N839"/>
  <sheetViews>
    <sheetView topLeftCell="A172" zoomScale="110" zoomScaleNormal="110" workbookViewId="0">
      <selection activeCell="D198" sqref="D198"/>
    </sheetView>
  </sheetViews>
  <sheetFormatPr baseColWidth="10" defaultRowHeight="14.25" x14ac:dyDescent="0.2"/>
  <cols>
    <col min="1" max="1" width="21.7109375" style="93" customWidth="1"/>
    <col min="2" max="2" width="21.85546875" style="93" customWidth="1"/>
    <col min="3" max="3" width="17.140625" style="93" customWidth="1"/>
    <col min="4" max="5" width="18.42578125" style="93" customWidth="1"/>
    <col min="6" max="6" width="16.5703125" style="93" customWidth="1"/>
    <col min="7" max="7" width="16.7109375" style="93" customWidth="1"/>
    <col min="8" max="8" width="14.42578125" style="93" customWidth="1"/>
    <col min="9" max="9" width="14.7109375" style="93" customWidth="1"/>
    <col min="10" max="10" width="19" style="93" customWidth="1"/>
    <col min="11" max="11" width="21.42578125" style="93" customWidth="1"/>
    <col min="12" max="12" width="21" style="93" customWidth="1"/>
    <col min="13" max="13" width="11.42578125" style="93"/>
    <col min="14" max="14" width="20.42578125" style="93" customWidth="1"/>
    <col min="15" max="16384" width="11.42578125" style="93"/>
  </cols>
  <sheetData>
    <row r="1" spans="1:14" ht="15" x14ac:dyDescent="0.2">
      <c r="A1" s="311" t="s">
        <v>125</v>
      </c>
      <c r="B1" s="311"/>
      <c r="C1" s="311"/>
      <c r="D1" s="311"/>
      <c r="E1" s="311"/>
      <c r="F1" s="311"/>
      <c r="G1" s="311"/>
      <c r="H1" s="311"/>
      <c r="I1" s="311"/>
      <c r="J1" s="311"/>
      <c r="K1" s="311"/>
      <c r="L1" s="311"/>
      <c r="M1" s="311"/>
      <c r="N1" s="311"/>
    </row>
    <row r="2" spans="1:14" ht="15" x14ac:dyDescent="0.2">
      <c r="A2" s="311" t="s">
        <v>126</v>
      </c>
      <c r="B2" s="311"/>
      <c r="C2" s="311"/>
      <c r="D2" s="311"/>
      <c r="E2" s="311"/>
      <c r="F2" s="311"/>
      <c r="G2" s="311"/>
      <c r="H2" s="311"/>
      <c r="I2" s="311"/>
      <c r="J2" s="311"/>
      <c r="K2" s="311"/>
      <c r="L2" s="311"/>
      <c r="M2" s="311"/>
      <c r="N2" s="311"/>
    </row>
    <row r="3" spans="1:14" ht="15" x14ac:dyDescent="0.2">
      <c r="A3" s="94"/>
    </row>
    <row r="4" spans="1:14" s="1" customFormat="1" x14ac:dyDescent="0.2"/>
    <row r="5" spans="1:14" s="41" customFormat="1" ht="25.5" x14ac:dyDescent="0.25">
      <c r="A5" s="96" t="s">
        <v>51</v>
      </c>
      <c r="B5" s="97" t="s">
        <v>36</v>
      </c>
      <c r="C5" s="97" t="s">
        <v>37</v>
      </c>
      <c r="D5" s="97" t="s">
        <v>38</v>
      </c>
      <c r="E5" s="97" t="s">
        <v>45</v>
      </c>
      <c r="H5" s="99" t="s">
        <v>51</v>
      </c>
      <c r="I5" s="98" t="s">
        <v>78</v>
      </c>
      <c r="J5" s="98" t="s">
        <v>79</v>
      </c>
      <c r="K5" s="98" t="s">
        <v>80</v>
      </c>
      <c r="L5" s="98" t="s">
        <v>81</v>
      </c>
      <c r="M5" s="98" t="s">
        <v>82</v>
      </c>
    </row>
    <row r="6" spans="1:14" s="41" customFormat="1" ht="12.75" x14ac:dyDescent="0.2">
      <c r="B6" s="163">
        <v>2019</v>
      </c>
      <c r="C6" s="163">
        <v>27</v>
      </c>
      <c r="D6" s="163">
        <f>39-C6</f>
        <v>12</v>
      </c>
      <c r="E6" s="163">
        <f>((C6/C7)-1)*100</f>
        <v>58.823529411764696</v>
      </c>
      <c r="I6" s="41" t="s">
        <v>83</v>
      </c>
      <c r="J6" s="41" t="s">
        <v>84</v>
      </c>
      <c r="K6" s="41" t="s">
        <v>84</v>
      </c>
      <c r="L6" s="41" t="s">
        <v>84</v>
      </c>
      <c r="M6" s="98"/>
    </row>
    <row r="7" spans="1:14" s="41" customFormat="1" ht="12.75" x14ac:dyDescent="0.2">
      <c r="A7" s="41" t="s">
        <v>128</v>
      </c>
      <c r="B7" s="95">
        <v>2018</v>
      </c>
      <c r="C7" s="95">
        <v>17</v>
      </c>
      <c r="D7" s="95">
        <f>39-C7</f>
        <v>22</v>
      </c>
      <c r="E7" s="95">
        <f>((C7/C8)-1)*100</f>
        <v>13.33333333333333</v>
      </c>
      <c r="I7" s="41" t="s">
        <v>129</v>
      </c>
      <c r="J7" s="41" t="s">
        <v>85</v>
      </c>
      <c r="K7" s="41" t="s">
        <v>85</v>
      </c>
      <c r="L7" s="41" t="s">
        <v>85</v>
      </c>
      <c r="M7" s="98">
        <v>27</v>
      </c>
    </row>
    <row r="8" spans="1:14" s="41" customFormat="1" ht="12.75" x14ac:dyDescent="0.2">
      <c r="A8" s="41" t="s">
        <v>127</v>
      </c>
      <c r="B8" s="95">
        <v>2017</v>
      </c>
      <c r="C8" s="95">
        <v>15</v>
      </c>
      <c r="D8" s="95">
        <v>24</v>
      </c>
      <c r="E8" s="95">
        <f>((C8/C9)-1)*100</f>
        <v>150</v>
      </c>
      <c r="I8" s="41" t="s">
        <v>97</v>
      </c>
      <c r="J8" s="41" t="s">
        <v>87</v>
      </c>
      <c r="K8" s="41" t="s">
        <v>87</v>
      </c>
      <c r="L8" s="41" t="s">
        <v>87</v>
      </c>
    </row>
    <row r="9" spans="1:14" s="41" customFormat="1" ht="12.75" x14ac:dyDescent="0.2">
      <c r="B9" s="95">
        <v>2016</v>
      </c>
      <c r="C9" s="95">
        <v>6</v>
      </c>
      <c r="D9" s="95">
        <v>33</v>
      </c>
      <c r="E9" s="95">
        <f>((C9/C10)-1)*100</f>
        <v>-60</v>
      </c>
      <c r="I9" s="41" t="s">
        <v>130</v>
      </c>
    </row>
    <row r="10" spans="1:14" s="41" customFormat="1" ht="12.75" x14ac:dyDescent="0.2">
      <c r="A10" s="41" t="s">
        <v>142</v>
      </c>
      <c r="B10" s="95">
        <v>2015</v>
      </c>
      <c r="C10" s="95">
        <v>15</v>
      </c>
      <c r="D10" s="95">
        <v>24</v>
      </c>
      <c r="E10" s="95">
        <f t="shared" ref="E10:E11" si="0">((C10/C11)-1)*100</f>
        <v>-6.25</v>
      </c>
      <c r="J10" s="41" t="s">
        <v>131</v>
      </c>
    </row>
    <row r="11" spans="1:14" s="41" customFormat="1" ht="12.75" x14ac:dyDescent="0.2">
      <c r="A11" s="41" t="s">
        <v>161</v>
      </c>
      <c r="B11" s="95">
        <v>2014</v>
      </c>
      <c r="C11" s="95">
        <v>16</v>
      </c>
      <c r="D11" s="95">
        <v>23</v>
      </c>
      <c r="E11" s="95">
        <f t="shared" si="0"/>
        <v>-30.434782608695656</v>
      </c>
      <c r="J11" s="41" t="s">
        <v>132</v>
      </c>
    </row>
    <row r="12" spans="1:14" s="41" customFormat="1" ht="12.75" x14ac:dyDescent="0.2">
      <c r="B12" s="95">
        <v>2013</v>
      </c>
      <c r="C12" s="95">
        <v>23</v>
      </c>
      <c r="D12" s="95">
        <v>16</v>
      </c>
      <c r="E12" s="95">
        <v>0</v>
      </c>
      <c r="J12" s="41" t="s">
        <v>133</v>
      </c>
    </row>
    <row r="13" spans="1:14" s="41" customFormat="1" ht="12.75" x14ac:dyDescent="0.2">
      <c r="J13" s="41" t="s">
        <v>134</v>
      </c>
    </row>
    <row r="14" spans="1:14" s="41" customFormat="1" ht="12.75" x14ac:dyDescent="0.2">
      <c r="J14" s="41" t="s">
        <v>95</v>
      </c>
    </row>
    <row r="15" spans="1:14" s="41" customFormat="1" ht="12.75" x14ac:dyDescent="0.2"/>
    <row r="16" spans="1:14" s="41" customFormat="1" ht="12.75" x14ac:dyDescent="0.2">
      <c r="J16" s="41" t="s">
        <v>98</v>
      </c>
    </row>
    <row r="17" spans="10:12" s="41" customFormat="1" ht="12.75" x14ac:dyDescent="0.2">
      <c r="J17" s="41" t="s">
        <v>96</v>
      </c>
      <c r="K17" s="41" t="s">
        <v>96</v>
      </c>
    </row>
    <row r="18" spans="10:12" s="41" customFormat="1" ht="12.75" x14ac:dyDescent="0.2">
      <c r="J18" s="41" t="s">
        <v>94</v>
      </c>
      <c r="K18" s="41" t="s">
        <v>94</v>
      </c>
      <c r="L18" s="41" t="s">
        <v>94</v>
      </c>
    </row>
    <row r="19" spans="10:12" s="41" customFormat="1" ht="12.75" x14ac:dyDescent="0.2">
      <c r="K19" s="41" t="s">
        <v>135</v>
      </c>
      <c r="L19" s="41" t="s">
        <v>135</v>
      </c>
    </row>
    <row r="20" spans="10:12" s="41" customFormat="1" ht="12.75" x14ac:dyDescent="0.2">
      <c r="K20" s="41" t="s">
        <v>90</v>
      </c>
      <c r="L20" s="41" t="s">
        <v>90</v>
      </c>
    </row>
    <row r="21" spans="10:12" s="41" customFormat="1" ht="12.75" x14ac:dyDescent="0.2">
      <c r="K21" s="41" t="s">
        <v>92</v>
      </c>
    </row>
    <row r="22" spans="10:12" s="41" customFormat="1" ht="12.75" x14ac:dyDescent="0.2">
      <c r="K22" s="41" t="s">
        <v>136</v>
      </c>
    </row>
    <row r="23" spans="10:12" s="41" customFormat="1" ht="12.75" x14ac:dyDescent="0.2">
      <c r="J23" s="41" t="s">
        <v>86</v>
      </c>
      <c r="K23" s="41" t="s">
        <v>86</v>
      </c>
      <c r="L23" s="41" t="s">
        <v>86</v>
      </c>
    </row>
    <row r="24" spans="10:12" s="41" customFormat="1" ht="12.75" x14ac:dyDescent="0.2">
      <c r="L24" s="41" t="s">
        <v>88</v>
      </c>
    </row>
    <row r="25" spans="10:12" s="41" customFormat="1" ht="12.75" x14ac:dyDescent="0.2">
      <c r="L25" s="41" t="s">
        <v>91</v>
      </c>
    </row>
    <row r="26" spans="10:12" s="41" customFormat="1" ht="12.75" x14ac:dyDescent="0.2">
      <c r="L26" s="41" t="s">
        <v>137</v>
      </c>
    </row>
    <row r="27" spans="10:12" s="41" customFormat="1" ht="12.75" x14ac:dyDescent="0.2">
      <c r="L27" s="41" t="s">
        <v>138</v>
      </c>
    </row>
    <row r="28" spans="10:12" s="41" customFormat="1" ht="12.75" x14ac:dyDescent="0.2">
      <c r="L28" s="41" t="s">
        <v>89</v>
      </c>
    </row>
    <row r="29" spans="10:12" s="41" customFormat="1" ht="12.75" x14ac:dyDescent="0.2">
      <c r="L29" s="41" t="s">
        <v>93</v>
      </c>
    </row>
    <row r="30" spans="10:12" s="41" customFormat="1" ht="12.75" x14ac:dyDescent="0.2">
      <c r="L30" s="41" t="s">
        <v>139</v>
      </c>
    </row>
    <row r="31" spans="10:12" s="41" customFormat="1" ht="12.75" x14ac:dyDescent="0.2">
      <c r="L31" s="41" t="s">
        <v>140</v>
      </c>
    </row>
    <row r="32" spans="10:12" s="41" customFormat="1" ht="12.75" x14ac:dyDescent="0.2">
      <c r="L32" s="41" t="s">
        <v>141</v>
      </c>
    </row>
    <row r="33" spans="1:13" s="41" customFormat="1" ht="12.75" x14ac:dyDescent="0.2"/>
    <row r="34" spans="1:13" s="41" customFormat="1" ht="12.75" x14ac:dyDescent="0.2"/>
    <row r="35" spans="1:13" s="41" customFormat="1" ht="12.75" x14ac:dyDescent="0.2"/>
    <row r="36" spans="1:13" s="41" customFormat="1" ht="12.75" x14ac:dyDescent="0.2"/>
    <row r="37" spans="1:13" s="41" customFormat="1" ht="25.5" x14ac:dyDescent="0.25">
      <c r="A37" s="96" t="s">
        <v>104</v>
      </c>
      <c r="B37" s="116" t="s">
        <v>105</v>
      </c>
      <c r="C37" s="116" t="s">
        <v>1</v>
      </c>
      <c r="D37" s="116" t="s">
        <v>39</v>
      </c>
      <c r="E37" s="116" t="s">
        <v>147</v>
      </c>
      <c r="H37" s="99" t="s">
        <v>104</v>
      </c>
      <c r="I37" s="98" t="s">
        <v>78</v>
      </c>
      <c r="J37" s="98" t="s">
        <v>79</v>
      </c>
      <c r="K37" s="98" t="s">
        <v>80</v>
      </c>
      <c r="L37" s="98" t="s">
        <v>81</v>
      </c>
      <c r="M37" s="98" t="s">
        <v>82</v>
      </c>
    </row>
    <row r="38" spans="1:13" s="41" customFormat="1" ht="12.75" x14ac:dyDescent="0.2">
      <c r="B38" s="163">
        <v>2019</v>
      </c>
      <c r="C38" s="165">
        <f>D38/D39</f>
        <v>0.75246576459080539</v>
      </c>
      <c r="D38" s="166">
        <v>36925</v>
      </c>
      <c r="E38" s="163">
        <f>((D38/D39)-1)*100</f>
        <v>-24.75342354091946</v>
      </c>
      <c r="G38" s="154" t="s">
        <v>122</v>
      </c>
      <c r="I38" s="41">
        <f>240+1390+56+102+33+30</f>
        <v>1851</v>
      </c>
      <c r="J38" s="41">
        <f>28+310+100+52+150+250+83+200</f>
        <v>1173</v>
      </c>
      <c r="K38" s="41">
        <f>117+240+108</f>
        <v>465</v>
      </c>
      <c r="L38" s="41">
        <f>25+80+30+90+50+45+120</f>
        <v>440</v>
      </c>
      <c r="M38" s="98"/>
    </row>
    <row r="39" spans="1:13" s="41" customFormat="1" ht="12.75" x14ac:dyDescent="0.2">
      <c r="A39" s="41" t="s">
        <v>143</v>
      </c>
      <c r="B39" s="95">
        <v>2018</v>
      </c>
      <c r="C39" s="117">
        <f>D39/D40</f>
        <v>1.7953389675483848</v>
      </c>
      <c r="D39" s="118">
        <v>49072</v>
      </c>
      <c r="E39" s="95">
        <f t="shared" ref="E39:E44" si="1">((D39/D40)-1)*100</f>
        <v>79.53389675483848</v>
      </c>
      <c r="G39" s="154" t="s">
        <v>123</v>
      </c>
      <c r="I39" s="41">
        <f>2363+3524+1848+43+272+1848+79+186</f>
        <v>10163</v>
      </c>
      <c r="J39" s="41">
        <f>411+950</f>
        <v>1361</v>
      </c>
      <c r="K39" s="41">
        <f>159+1000+95+171+92+84+563+1149+867+370+700</f>
        <v>5250</v>
      </c>
      <c r="L39" s="41">
        <f>850+406+145+136+58+885+1894+505+42+28+1871+175+204+280+323+116+505+110+112+1493+647+3773+573+611+150</f>
        <v>15892</v>
      </c>
      <c r="M39" s="98">
        <f>+I43+J43+K43+L43</f>
        <v>36925</v>
      </c>
    </row>
    <row r="40" spans="1:13" s="41" customFormat="1" ht="12.75" x14ac:dyDescent="0.2">
      <c r="A40" s="41" t="s">
        <v>144</v>
      </c>
      <c r="B40" s="95">
        <v>2017</v>
      </c>
      <c r="C40" s="117">
        <f>D40/D41</f>
        <v>1.5790294627383015</v>
      </c>
      <c r="D40" s="118">
        <v>27333</v>
      </c>
      <c r="E40" s="95">
        <f t="shared" si="1"/>
        <v>57.902946273830146</v>
      </c>
      <c r="G40" s="154" t="s">
        <v>145</v>
      </c>
      <c r="I40" s="41">
        <v>0</v>
      </c>
      <c r="J40" s="41">
        <v>0</v>
      </c>
      <c r="K40" s="41">
        <f>43+18+18</f>
        <v>79</v>
      </c>
      <c r="L40" s="41">
        <f>31+28+2</f>
        <v>61</v>
      </c>
    </row>
    <row r="41" spans="1:13" s="41" customFormat="1" ht="12.75" x14ac:dyDescent="0.2">
      <c r="B41" s="95">
        <v>2016</v>
      </c>
      <c r="C41" s="117">
        <f>D41/D42</f>
        <v>0.4062331322897843</v>
      </c>
      <c r="D41" s="118">
        <v>17310</v>
      </c>
      <c r="E41" s="95">
        <f t="shared" si="1"/>
        <v>-59.376686771021568</v>
      </c>
      <c r="G41" s="154" t="s">
        <v>146</v>
      </c>
      <c r="I41" s="41">
        <v>0</v>
      </c>
      <c r="J41" s="41">
        <v>0</v>
      </c>
      <c r="K41" s="41">
        <v>95</v>
      </c>
      <c r="L41" s="41">
        <v>95</v>
      </c>
    </row>
    <row r="42" spans="1:13" s="41" customFormat="1" ht="12.75" x14ac:dyDescent="0.2">
      <c r="A42" s="41" t="s">
        <v>142</v>
      </c>
      <c r="B42" s="95">
        <v>2015</v>
      </c>
      <c r="C42" s="117">
        <f>D42/D45</f>
        <v>1.70444</v>
      </c>
      <c r="D42" s="118">
        <v>42611</v>
      </c>
      <c r="E42" s="95">
        <f t="shared" si="1"/>
        <v>-2.681283544592894</v>
      </c>
    </row>
    <row r="43" spans="1:13" s="41" customFormat="1" ht="12.75" x14ac:dyDescent="0.2">
      <c r="A43" s="41" t="s">
        <v>160</v>
      </c>
      <c r="B43" s="95">
        <v>2014</v>
      </c>
      <c r="C43" s="117">
        <f>D43/D45</f>
        <v>1.7514000000000001</v>
      </c>
      <c r="D43" s="118">
        <v>43785</v>
      </c>
      <c r="E43" s="95">
        <f t="shared" si="1"/>
        <v>12.022207440004085</v>
      </c>
      <c r="I43" s="119">
        <f t="shared" ref="I43:K43" si="2">SUM(I38:I41)</f>
        <v>12014</v>
      </c>
      <c r="J43" s="119">
        <f t="shared" si="2"/>
        <v>2534</v>
      </c>
      <c r="K43" s="119">
        <f t="shared" si="2"/>
        <v>5889</v>
      </c>
      <c r="L43" s="119">
        <f>SUM(L38:L41)</f>
        <v>16488</v>
      </c>
    </row>
    <row r="44" spans="1:13" s="41" customFormat="1" ht="12.75" x14ac:dyDescent="0.2">
      <c r="B44" s="95">
        <v>2013</v>
      </c>
      <c r="C44" s="117">
        <f>D44/D45</f>
        <v>1.5634399999999999</v>
      </c>
      <c r="D44" s="118">
        <v>39086</v>
      </c>
      <c r="E44" s="95">
        <f t="shared" si="1"/>
        <v>56.343999999999994</v>
      </c>
    </row>
    <row r="45" spans="1:13" s="41" customFormat="1" ht="12.75" x14ac:dyDescent="0.2">
      <c r="B45" s="95">
        <v>2012</v>
      </c>
      <c r="C45" s="117">
        <f>D45/D45</f>
        <v>1</v>
      </c>
      <c r="D45" s="118">
        <v>25000</v>
      </c>
      <c r="E45" s="95">
        <v>0</v>
      </c>
    </row>
    <row r="46" spans="1:13" s="41" customFormat="1" ht="12.75" x14ac:dyDescent="0.2"/>
    <row r="47" spans="1:13" s="41" customFormat="1" ht="12.75" x14ac:dyDescent="0.2"/>
    <row r="48" spans="1:13" s="41" customFormat="1" ht="12.75" x14ac:dyDescent="0.2"/>
    <row r="49" spans="1:14" s="41" customFormat="1" ht="12.75" x14ac:dyDescent="0.2"/>
    <row r="50" spans="1:14" s="41" customFormat="1" ht="25.5" x14ac:dyDescent="0.25">
      <c r="A50" s="96" t="s">
        <v>62</v>
      </c>
      <c r="B50" s="158" t="s">
        <v>149</v>
      </c>
      <c r="C50" s="158" t="s">
        <v>34</v>
      </c>
      <c r="D50" s="158" t="s">
        <v>150</v>
      </c>
      <c r="E50" s="158" t="s">
        <v>44</v>
      </c>
      <c r="H50" s="99" t="s">
        <v>62</v>
      </c>
      <c r="I50" s="98" t="s">
        <v>78</v>
      </c>
      <c r="J50" s="98" t="s">
        <v>79</v>
      </c>
      <c r="K50" s="98" t="s">
        <v>80</v>
      </c>
      <c r="L50" s="98" t="s">
        <v>81</v>
      </c>
      <c r="M50" s="98" t="s">
        <v>82</v>
      </c>
    </row>
    <row r="51" spans="1:14" s="41" customFormat="1" ht="12.75" x14ac:dyDescent="0.2">
      <c r="B51" s="163">
        <v>2019</v>
      </c>
      <c r="C51" s="164">
        <f>D51/E51</f>
        <v>1</v>
      </c>
      <c r="D51" s="163">
        <v>1</v>
      </c>
      <c r="E51" s="163">
        <v>1</v>
      </c>
      <c r="G51" s="154" t="s">
        <v>151</v>
      </c>
      <c r="I51" s="41" t="s">
        <v>108</v>
      </c>
      <c r="J51" s="41" t="s">
        <v>108</v>
      </c>
      <c r="K51" s="41" t="s">
        <v>108</v>
      </c>
      <c r="L51" s="41">
        <v>1</v>
      </c>
      <c r="M51" s="98">
        <v>1</v>
      </c>
      <c r="N51" s="154" t="s">
        <v>154</v>
      </c>
    </row>
    <row r="52" spans="1:14" s="41" customFormat="1" ht="12.75" x14ac:dyDescent="0.2">
      <c r="A52" s="41" t="s">
        <v>128</v>
      </c>
      <c r="B52" s="95">
        <v>2018</v>
      </c>
      <c r="C52" s="127">
        <f>D52/E52</f>
        <v>26.333333333333332</v>
      </c>
      <c r="D52" s="95">
        <v>79</v>
      </c>
      <c r="E52" s="95">
        <v>3</v>
      </c>
      <c r="G52" s="154" t="s">
        <v>152</v>
      </c>
      <c r="I52" s="41" t="s">
        <v>108</v>
      </c>
      <c r="J52" s="41" t="s">
        <v>108</v>
      </c>
      <c r="K52" s="41" t="s">
        <v>108</v>
      </c>
      <c r="L52" s="41">
        <v>1</v>
      </c>
      <c r="M52" s="98">
        <v>1</v>
      </c>
      <c r="N52" s="154" t="s">
        <v>153</v>
      </c>
    </row>
    <row r="53" spans="1:14" s="41" customFormat="1" ht="12.75" x14ac:dyDescent="0.2">
      <c r="A53" s="41" t="s">
        <v>148</v>
      </c>
      <c r="B53" s="159"/>
      <c r="C53" s="160"/>
      <c r="D53" s="159"/>
    </row>
    <row r="54" spans="1:14" s="41" customFormat="1" ht="12.75" x14ac:dyDescent="0.2">
      <c r="B54" s="155"/>
      <c r="C54" s="161"/>
      <c r="D54" s="155"/>
    </row>
    <row r="55" spans="1:14" s="41" customFormat="1" ht="12.75" x14ac:dyDescent="0.2">
      <c r="A55" s="41" t="s">
        <v>142</v>
      </c>
      <c r="B55" s="155"/>
      <c r="C55" s="161"/>
      <c r="D55" s="155"/>
    </row>
    <row r="56" spans="1:14" s="41" customFormat="1" ht="12.75" x14ac:dyDescent="0.2">
      <c r="A56" s="41" t="s">
        <v>159</v>
      </c>
      <c r="B56" s="155"/>
      <c r="C56" s="162"/>
      <c r="D56" s="155"/>
    </row>
    <row r="57" spans="1:14" s="41" customFormat="1" ht="12.75" x14ac:dyDescent="0.2">
      <c r="B57" s="155"/>
      <c r="C57" s="155"/>
      <c r="D57" s="155"/>
    </row>
    <row r="58" spans="1:14" s="41" customFormat="1" ht="12.75" x14ac:dyDescent="0.2"/>
    <row r="59" spans="1:14" s="41" customFormat="1" ht="12.75" x14ac:dyDescent="0.2"/>
    <row r="60" spans="1:14" s="41" customFormat="1" ht="12.75" x14ac:dyDescent="0.2"/>
    <row r="61" spans="1:14" s="41" customFormat="1" ht="12.75" x14ac:dyDescent="0.2"/>
    <row r="62" spans="1:14" s="41" customFormat="1" ht="25.5" x14ac:dyDescent="0.25">
      <c r="A62" s="96" t="s">
        <v>67</v>
      </c>
      <c r="B62" s="126" t="s">
        <v>107</v>
      </c>
      <c r="C62" s="126" t="s">
        <v>1</v>
      </c>
      <c r="D62" s="126" t="s">
        <v>40</v>
      </c>
      <c r="H62" s="99" t="s">
        <v>67</v>
      </c>
      <c r="I62" s="98" t="s">
        <v>78</v>
      </c>
      <c r="J62" s="98" t="s">
        <v>79</v>
      </c>
      <c r="K62" s="98" t="s">
        <v>80</v>
      </c>
      <c r="L62" s="98" t="s">
        <v>81</v>
      </c>
      <c r="M62" s="98" t="s">
        <v>82</v>
      </c>
    </row>
    <row r="63" spans="1:14" s="41" customFormat="1" ht="12.75" x14ac:dyDescent="0.2">
      <c r="B63" s="163">
        <v>2019</v>
      </c>
      <c r="C63" s="164">
        <f>((D63/D64)-1)*100</f>
        <v>14.871794871794863</v>
      </c>
      <c r="D63" s="163">
        <v>224</v>
      </c>
      <c r="I63" s="41" t="s">
        <v>108</v>
      </c>
      <c r="J63" s="41" t="s">
        <v>108</v>
      </c>
      <c r="K63" s="41" t="s">
        <v>108</v>
      </c>
      <c r="L63" s="41">
        <f>24+43+11+5+107+9+17+3+4+1</f>
        <v>224</v>
      </c>
      <c r="M63" s="98">
        <v>224</v>
      </c>
    </row>
    <row r="64" spans="1:14" s="41" customFormat="1" ht="12.75" x14ac:dyDescent="0.2">
      <c r="A64" s="41" t="s">
        <v>128</v>
      </c>
      <c r="B64" s="95">
        <v>2018</v>
      </c>
      <c r="C64" s="127">
        <f>((D64/D65)-1)*100</f>
        <v>5.9782608695652106</v>
      </c>
      <c r="D64" s="95">
        <v>195</v>
      </c>
      <c r="M64" s="98"/>
    </row>
    <row r="65" spans="1:13" s="41" customFormat="1" ht="12.75" x14ac:dyDescent="0.2">
      <c r="A65" s="41" t="s">
        <v>155</v>
      </c>
      <c r="B65" s="95">
        <v>2017</v>
      </c>
      <c r="C65" s="127">
        <f t="shared" ref="C65:C66" si="3">((D65/D66)-1)*100</f>
        <v>5.1428571428571379</v>
      </c>
      <c r="D65" s="95">
        <v>184</v>
      </c>
    </row>
    <row r="66" spans="1:13" s="41" customFormat="1" ht="12.75" x14ac:dyDescent="0.2">
      <c r="B66" s="95">
        <v>2016</v>
      </c>
      <c r="C66" s="127">
        <f t="shared" si="3"/>
        <v>-4.891304347826086</v>
      </c>
      <c r="D66" s="95">
        <v>175</v>
      </c>
    </row>
    <row r="67" spans="1:13" s="41" customFormat="1" ht="12.75" x14ac:dyDescent="0.2">
      <c r="A67" s="41" t="s">
        <v>142</v>
      </c>
      <c r="B67" s="95">
        <v>2015</v>
      </c>
      <c r="C67" s="127">
        <f>((D67/D68)-1)*100</f>
        <v>39.393939393939405</v>
      </c>
      <c r="D67" s="95">
        <v>184</v>
      </c>
    </row>
    <row r="68" spans="1:13" s="41" customFormat="1" ht="12.75" x14ac:dyDescent="0.2">
      <c r="A68" s="41" t="s">
        <v>158</v>
      </c>
      <c r="B68" s="95">
        <v>2014</v>
      </c>
      <c r="C68" s="117">
        <v>1</v>
      </c>
      <c r="D68" s="95">
        <v>132</v>
      </c>
    </row>
    <row r="69" spans="1:13" s="41" customFormat="1" ht="12.75" x14ac:dyDescent="0.2">
      <c r="B69" s="95">
        <v>2013</v>
      </c>
      <c r="C69" s="95">
        <v>0</v>
      </c>
      <c r="D69" s="95">
        <v>0</v>
      </c>
    </row>
    <row r="70" spans="1:13" s="41" customFormat="1" ht="12.75" x14ac:dyDescent="0.2"/>
    <row r="71" spans="1:13" s="41" customFormat="1" ht="12.75" x14ac:dyDescent="0.2"/>
    <row r="72" spans="1:13" s="41" customFormat="1" ht="12.75" x14ac:dyDescent="0.2"/>
    <row r="73" spans="1:13" s="41" customFormat="1" ht="12.75" x14ac:dyDescent="0.2"/>
    <row r="74" spans="1:13" s="41" customFormat="1" ht="38.25" x14ac:dyDescent="0.25">
      <c r="A74" s="96" t="s">
        <v>68</v>
      </c>
      <c r="B74" s="133" t="s">
        <v>42</v>
      </c>
      <c r="C74" s="133" t="s">
        <v>1</v>
      </c>
      <c r="D74" s="133" t="s">
        <v>41</v>
      </c>
      <c r="E74" s="133" t="s">
        <v>177</v>
      </c>
      <c r="H74" s="99" t="s">
        <v>68</v>
      </c>
      <c r="I74" s="98" t="s">
        <v>78</v>
      </c>
      <c r="J74" s="98" t="s">
        <v>79</v>
      </c>
      <c r="K74" s="98" t="s">
        <v>80</v>
      </c>
      <c r="L74" s="98" t="s">
        <v>81</v>
      </c>
      <c r="M74" s="98" t="s">
        <v>82</v>
      </c>
    </row>
    <row r="75" spans="1:13" s="41" customFormat="1" ht="12.75" x14ac:dyDescent="0.2">
      <c r="B75" s="163">
        <v>2019</v>
      </c>
      <c r="C75" s="165">
        <f>(D75/D76)-1</f>
        <v>-0.26751772476619473</v>
      </c>
      <c r="D75" s="166">
        <v>36263</v>
      </c>
      <c r="E75" s="166">
        <f>D75-D76</f>
        <v>-13244</v>
      </c>
      <c r="G75" s="154" t="s">
        <v>162</v>
      </c>
      <c r="I75" s="41">
        <f>1073+168+1122+3302+222+272</f>
        <v>6159</v>
      </c>
      <c r="J75" s="41">
        <f>361+50+61+244+102+162+381</f>
        <v>1361</v>
      </c>
      <c r="K75" s="41">
        <f>159+1000+95+171+92+84+563+1149+867+370+700</f>
        <v>5250</v>
      </c>
      <c r="L75" s="41">
        <f>850+406+145+136+58+885+1894+505+204+280+323+116+505+573+611</f>
        <v>7491</v>
      </c>
      <c r="M75" s="98"/>
    </row>
    <row r="76" spans="1:13" s="41" customFormat="1" ht="12.75" x14ac:dyDescent="0.2">
      <c r="A76" s="41" t="s">
        <v>128</v>
      </c>
      <c r="B76" s="95">
        <v>2018</v>
      </c>
      <c r="C76" s="117">
        <f>(D76/D77)-1</f>
        <v>0.69590983831186626</v>
      </c>
      <c r="D76" s="118">
        <v>49507</v>
      </c>
      <c r="E76" s="118">
        <f t="shared" ref="E76:E82" si="4">D76-D77</f>
        <v>20315</v>
      </c>
      <c r="G76" s="154" t="s">
        <v>163</v>
      </c>
      <c r="I76" s="41">
        <f>1848+1848</f>
        <v>3696</v>
      </c>
      <c r="L76" s="41">
        <f>1871+175+1493+647+150</f>
        <v>4336</v>
      </c>
      <c r="M76" s="98">
        <f>+I91+J91+K91+L91</f>
        <v>36263</v>
      </c>
    </row>
    <row r="77" spans="1:13" s="41" customFormat="1" ht="12.75" x14ac:dyDescent="0.2">
      <c r="A77" s="41" t="s">
        <v>156</v>
      </c>
      <c r="B77" s="95">
        <v>2017</v>
      </c>
      <c r="C77" s="117">
        <f>(D77/D78)-1</f>
        <v>0.47011129576471777</v>
      </c>
      <c r="D77" s="118">
        <v>29192</v>
      </c>
      <c r="E77" s="118">
        <f t="shared" si="4"/>
        <v>9335</v>
      </c>
      <c r="G77" s="168" t="s">
        <v>164</v>
      </c>
      <c r="I77" s="41">
        <v>43</v>
      </c>
    </row>
    <row r="78" spans="1:13" s="41" customFormat="1" ht="12.75" x14ac:dyDescent="0.2">
      <c r="B78" s="95">
        <v>2016</v>
      </c>
      <c r="C78" s="117">
        <f>(D78/D79)-1</f>
        <v>-0.49170634311165717</v>
      </c>
      <c r="D78" s="118">
        <v>19857</v>
      </c>
      <c r="E78" s="118">
        <f t="shared" si="4"/>
        <v>-19209</v>
      </c>
      <c r="G78" s="167" t="s">
        <v>165</v>
      </c>
      <c r="I78" s="41">
        <v>39</v>
      </c>
    </row>
    <row r="79" spans="1:13" s="41" customFormat="1" ht="12.75" x14ac:dyDescent="0.2">
      <c r="A79" s="41" t="s">
        <v>142</v>
      </c>
      <c r="B79" s="95">
        <v>2015</v>
      </c>
      <c r="C79" s="117">
        <f>(D79/D82)-1</f>
        <v>6.4033773661990923E-2</v>
      </c>
      <c r="D79" s="118">
        <v>39066</v>
      </c>
      <c r="E79" s="118">
        <f t="shared" si="4"/>
        <v>-4639</v>
      </c>
      <c r="G79" s="154" t="s">
        <v>166</v>
      </c>
      <c r="I79" s="41">
        <v>40</v>
      </c>
      <c r="L79" s="41">
        <f>42+28</f>
        <v>70</v>
      </c>
    </row>
    <row r="80" spans="1:13" s="41" customFormat="1" ht="12.75" x14ac:dyDescent="0.2">
      <c r="A80" s="41" t="s">
        <v>157</v>
      </c>
      <c r="B80" s="95">
        <v>2014</v>
      </c>
      <c r="C80" s="117">
        <f>(D80/D82)-1</f>
        <v>0.19038540106223611</v>
      </c>
      <c r="D80" s="118">
        <v>43705</v>
      </c>
      <c r="E80" s="118">
        <f t="shared" si="4"/>
        <v>9241</v>
      </c>
      <c r="G80" s="168" t="s">
        <v>167</v>
      </c>
      <c r="I80" s="41">
        <v>186</v>
      </c>
      <c r="J80" s="119"/>
      <c r="K80" s="119"/>
      <c r="L80" s="119"/>
    </row>
    <row r="81" spans="1:13" s="41" customFormat="1" ht="12.75" x14ac:dyDescent="0.2">
      <c r="B81" s="95">
        <v>2013</v>
      </c>
      <c r="C81" s="117">
        <f>((D81/D82)-1)</f>
        <v>-6.1310091243361065E-2</v>
      </c>
      <c r="D81" s="118">
        <v>34464</v>
      </c>
      <c r="E81" s="118">
        <f t="shared" si="4"/>
        <v>-2251</v>
      </c>
      <c r="G81" s="154" t="s">
        <v>168</v>
      </c>
      <c r="I81" s="41">
        <f>240+56</f>
        <v>296</v>
      </c>
      <c r="J81" s="41">
        <v>200</v>
      </c>
      <c r="K81" s="41">
        <f>240+95</f>
        <v>335</v>
      </c>
      <c r="L81" s="41">
        <v>95</v>
      </c>
    </row>
    <row r="82" spans="1:13" s="41" customFormat="1" ht="12.75" x14ac:dyDescent="0.2">
      <c r="B82" s="95">
        <v>2012</v>
      </c>
      <c r="C82" s="117">
        <f>((D82/D82)-1)</f>
        <v>0</v>
      </c>
      <c r="D82" s="118">
        <v>36715</v>
      </c>
      <c r="E82" s="118">
        <f t="shared" si="4"/>
        <v>36715</v>
      </c>
      <c r="G82" s="154" t="s">
        <v>169</v>
      </c>
      <c r="I82" s="41">
        <v>1390</v>
      </c>
      <c r="J82" s="41">
        <f>310+83</f>
        <v>393</v>
      </c>
    </row>
    <row r="83" spans="1:13" s="41" customFormat="1" ht="12.75" x14ac:dyDescent="0.2">
      <c r="G83" s="167" t="s">
        <v>170</v>
      </c>
      <c r="J83" s="41">
        <v>28</v>
      </c>
    </row>
    <row r="84" spans="1:13" s="41" customFormat="1" ht="12.75" x14ac:dyDescent="0.2">
      <c r="G84" s="154" t="s">
        <v>171</v>
      </c>
      <c r="J84" s="41">
        <v>150</v>
      </c>
      <c r="L84" s="41">
        <v>200</v>
      </c>
    </row>
    <row r="85" spans="1:13" s="41" customFormat="1" ht="12.75" x14ac:dyDescent="0.2">
      <c r="G85" s="168" t="s">
        <v>172</v>
      </c>
      <c r="J85" s="41">
        <f>100+52</f>
        <v>152</v>
      </c>
      <c r="K85" s="41">
        <v>108</v>
      </c>
    </row>
    <row r="86" spans="1:13" s="41" customFormat="1" ht="12.75" x14ac:dyDescent="0.2">
      <c r="G86" s="154" t="s">
        <v>173</v>
      </c>
      <c r="J86" s="41">
        <v>250</v>
      </c>
    </row>
    <row r="87" spans="1:13" s="41" customFormat="1" ht="12.75" x14ac:dyDescent="0.2">
      <c r="G87" s="167" t="s">
        <v>174</v>
      </c>
      <c r="L87" s="41">
        <v>110</v>
      </c>
    </row>
    <row r="88" spans="1:13" s="41" customFormat="1" ht="12.75" x14ac:dyDescent="0.2">
      <c r="G88" s="168" t="s">
        <v>175</v>
      </c>
      <c r="L88" s="41">
        <v>112</v>
      </c>
    </row>
    <row r="89" spans="1:13" s="41" customFormat="1" ht="12.75" x14ac:dyDescent="0.2">
      <c r="G89" s="154" t="s">
        <v>176</v>
      </c>
      <c r="L89" s="41">
        <v>3773</v>
      </c>
    </row>
    <row r="90" spans="1:13" s="41" customFormat="1" ht="12.75" x14ac:dyDescent="0.2"/>
    <row r="91" spans="1:13" s="41" customFormat="1" ht="12.75" x14ac:dyDescent="0.2">
      <c r="I91" s="119">
        <f>SUM(I75:I89)</f>
        <v>11849</v>
      </c>
      <c r="J91" s="119">
        <f>SUM(J75:J89)</f>
        <v>2534</v>
      </c>
      <c r="K91" s="119">
        <f>SUM(K75:K89)</f>
        <v>5693</v>
      </c>
      <c r="L91" s="119">
        <f>SUM(L75:L89)</f>
        <v>16187</v>
      </c>
    </row>
    <row r="92" spans="1:13" s="41" customFormat="1" ht="12.75" x14ac:dyDescent="0.2"/>
    <row r="93" spans="1:13" s="41" customFormat="1" ht="12.75" x14ac:dyDescent="0.2"/>
    <row r="94" spans="1:13" s="41" customFormat="1" ht="12.75" x14ac:dyDescent="0.2"/>
    <row r="95" spans="1:13" s="41" customFormat="1" ht="12.75" x14ac:dyDescent="0.2"/>
    <row r="96" spans="1:13" s="41" customFormat="1" ht="25.5" x14ac:dyDescent="0.25">
      <c r="A96" s="96" t="s">
        <v>178</v>
      </c>
      <c r="B96" s="169" t="s">
        <v>179</v>
      </c>
      <c r="C96" s="169" t="s">
        <v>182</v>
      </c>
      <c r="D96" s="169" t="s">
        <v>183</v>
      </c>
      <c r="E96" s="169" t="s">
        <v>184</v>
      </c>
      <c r="H96" s="99" t="s">
        <v>178</v>
      </c>
      <c r="I96" s="98" t="s">
        <v>78</v>
      </c>
      <c r="J96" s="98" t="s">
        <v>79</v>
      </c>
      <c r="K96" s="98" t="s">
        <v>80</v>
      </c>
      <c r="L96" s="98" t="s">
        <v>81</v>
      </c>
      <c r="M96" s="98" t="s">
        <v>82</v>
      </c>
    </row>
    <row r="97" spans="1:13" s="41" customFormat="1" ht="12.75" x14ac:dyDescent="0.2">
      <c r="B97" s="163">
        <v>2019</v>
      </c>
      <c r="C97" s="163">
        <v>507</v>
      </c>
      <c r="D97" s="163">
        <v>5</v>
      </c>
      <c r="E97" s="172">
        <f>((C97/C98)-1)*100</f>
        <v>10.698689956331876</v>
      </c>
      <c r="G97" s="154" t="s">
        <v>185</v>
      </c>
      <c r="I97" s="41">
        <f>102+33</f>
        <v>135</v>
      </c>
      <c r="M97" s="98"/>
    </row>
    <row r="98" spans="1:13" s="41" customFormat="1" ht="12.75" x14ac:dyDescent="0.2">
      <c r="A98" s="41" t="s">
        <v>143</v>
      </c>
      <c r="B98" s="95">
        <v>2018</v>
      </c>
      <c r="C98" s="95">
        <v>458</v>
      </c>
      <c r="D98" s="95">
        <v>4</v>
      </c>
      <c r="E98" s="135"/>
      <c r="G98" s="168" t="s">
        <v>186</v>
      </c>
      <c r="I98" s="41">
        <v>30</v>
      </c>
      <c r="M98" s="98">
        <f>+I103+J103+K103+L103</f>
        <v>507</v>
      </c>
    </row>
    <row r="99" spans="1:13" s="41" customFormat="1" ht="12.75" x14ac:dyDescent="0.2">
      <c r="A99" s="41" t="s">
        <v>180</v>
      </c>
      <c r="B99" s="159"/>
      <c r="C99" s="159"/>
      <c r="D99" s="159"/>
      <c r="E99" s="170"/>
      <c r="G99" s="168" t="s">
        <v>187</v>
      </c>
      <c r="K99" s="41">
        <f>117+63</f>
        <v>180</v>
      </c>
    </row>
    <row r="100" spans="1:13" s="41" customFormat="1" ht="12.75" x14ac:dyDescent="0.2">
      <c r="B100" s="155"/>
      <c r="C100" s="155"/>
      <c r="D100" s="155"/>
      <c r="E100" s="171"/>
      <c r="G100" s="168" t="s">
        <v>188</v>
      </c>
      <c r="K100" s="41">
        <f>81+36</f>
        <v>117</v>
      </c>
    </row>
    <row r="101" spans="1:13" s="41" customFormat="1" ht="14.25" customHeight="1" x14ac:dyDescent="0.2">
      <c r="A101" s="41" t="s">
        <v>142</v>
      </c>
      <c r="B101" s="155"/>
      <c r="C101" s="155"/>
      <c r="D101" s="155"/>
      <c r="E101" s="155"/>
      <c r="G101" s="154" t="s">
        <v>189</v>
      </c>
      <c r="L101" s="41">
        <v>45</v>
      </c>
    </row>
    <row r="102" spans="1:13" s="41" customFormat="1" ht="12.75" x14ac:dyDescent="0.2">
      <c r="A102" s="41" t="s">
        <v>181</v>
      </c>
      <c r="B102" s="155"/>
      <c r="C102" s="155"/>
      <c r="D102" s="155"/>
      <c r="E102" s="155"/>
    </row>
    <row r="103" spans="1:13" s="41" customFormat="1" ht="12.75" x14ac:dyDescent="0.2">
      <c r="B103" s="155"/>
      <c r="C103" s="155"/>
      <c r="D103" s="155"/>
      <c r="E103" s="155"/>
      <c r="I103" s="119">
        <f>SUM(I97:I101)</f>
        <v>165</v>
      </c>
      <c r="J103" s="119">
        <f t="shared" ref="J103:L103" si="5">SUM(J97:J101)</f>
        <v>0</v>
      </c>
      <c r="K103" s="119">
        <f t="shared" si="5"/>
        <v>297</v>
      </c>
      <c r="L103" s="119">
        <f t="shared" si="5"/>
        <v>45</v>
      </c>
    </row>
    <row r="104" spans="1:13" s="41" customFormat="1" ht="12.75" x14ac:dyDescent="0.2">
      <c r="B104" s="155"/>
      <c r="C104" s="155"/>
      <c r="D104" s="155"/>
      <c r="E104" s="155"/>
    </row>
    <row r="105" spans="1:13" s="41" customFormat="1" ht="12.75" x14ac:dyDescent="0.2">
      <c r="B105" s="155"/>
      <c r="C105" s="155"/>
      <c r="D105" s="155"/>
      <c r="E105" s="155"/>
    </row>
    <row r="106" spans="1:13" s="41" customFormat="1" ht="12.75" x14ac:dyDescent="0.2"/>
    <row r="107" spans="1:13" s="41" customFormat="1" ht="12.75" x14ac:dyDescent="0.2"/>
    <row r="108" spans="1:13" s="41" customFormat="1" ht="25.5" x14ac:dyDescent="0.25">
      <c r="A108" s="96" t="s">
        <v>190</v>
      </c>
      <c r="B108" s="145" t="s">
        <v>203</v>
      </c>
      <c r="C108" s="145" t="s">
        <v>118</v>
      </c>
      <c r="D108" s="145" t="s">
        <v>204</v>
      </c>
      <c r="H108" s="99" t="s">
        <v>190</v>
      </c>
      <c r="I108" s="98" t="s">
        <v>78</v>
      </c>
      <c r="J108" s="98" t="s">
        <v>79</v>
      </c>
      <c r="K108" s="98" t="s">
        <v>80</v>
      </c>
      <c r="L108" s="98" t="s">
        <v>81</v>
      </c>
      <c r="M108" s="98" t="s">
        <v>82</v>
      </c>
    </row>
    <row r="109" spans="1:13" s="41" customFormat="1" ht="12.75" x14ac:dyDescent="0.2">
      <c r="B109" s="163">
        <v>2019</v>
      </c>
      <c r="C109" s="117">
        <f>(D109/D110)-1</f>
        <v>-1</v>
      </c>
      <c r="D109" s="163">
        <v>0</v>
      </c>
      <c r="G109" s="154" t="s">
        <v>205</v>
      </c>
      <c r="I109" s="41" t="s">
        <v>108</v>
      </c>
      <c r="J109" s="41" t="s">
        <v>108</v>
      </c>
      <c r="K109" s="41" t="s">
        <v>108</v>
      </c>
      <c r="L109" s="41">
        <v>1</v>
      </c>
      <c r="M109" s="98">
        <f>SUM(I109:L109)</f>
        <v>1</v>
      </c>
    </row>
    <row r="110" spans="1:13" s="41" customFormat="1" ht="12.75" x14ac:dyDescent="0.2">
      <c r="A110" s="41" t="s">
        <v>143</v>
      </c>
      <c r="B110" s="95">
        <v>2018</v>
      </c>
      <c r="C110" s="117">
        <f>(D110/D111)-1</f>
        <v>0.34375</v>
      </c>
      <c r="D110" s="95">
        <v>43</v>
      </c>
      <c r="M110" s="98"/>
    </row>
    <row r="111" spans="1:13" s="41" customFormat="1" ht="12.75" x14ac:dyDescent="0.2">
      <c r="A111" s="41" t="s">
        <v>191</v>
      </c>
      <c r="B111" s="95">
        <v>2017</v>
      </c>
      <c r="C111" s="144"/>
      <c r="D111" s="173">
        <v>32</v>
      </c>
      <c r="E111" s="175" t="s">
        <v>193</v>
      </c>
    </row>
    <row r="112" spans="1:13" s="41" customFormat="1" ht="12.75" x14ac:dyDescent="0.2">
      <c r="B112" s="159"/>
      <c r="C112" s="188"/>
      <c r="D112" s="159"/>
    </row>
    <row r="113" spans="1:13" s="41" customFormat="1" ht="12.75" x14ac:dyDescent="0.2">
      <c r="A113" s="41" t="s">
        <v>142</v>
      </c>
      <c r="B113" s="155"/>
      <c r="C113" s="189"/>
      <c r="D113" s="155"/>
    </row>
    <row r="114" spans="1:13" s="41" customFormat="1" ht="12.75" x14ac:dyDescent="0.2">
      <c r="A114" s="41" t="s">
        <v>192</v>
      </c>
      <c r="B114" s="155"/>
      <c r="C114" s="189"/>
      <c r="D114" s="155"/>
    </row>
    <row r="115" spans="1:13" s="41" customFormat="1" ht="12.75" x14ac:dyDescent="0.2">
      <c r="B115" s="155"/>
      <c r="C115" s="189"/>
      <c r="D115" s="155"/>
    </row>
    <row r="116" spans="1:13" s="41" customFormat="1" ht="12.75" x14ac:dyDescent="0.2">
      <c r="B116" s="155"/>
      <c r="C116" s="155"/>
      <c r="D116" s="155"/>
    </row>
    <row r="117" spans="1:13" s="41" customFormat="1" ht="12.75" x14ac:dyDescent="0.2"/>
    <row r="118" spans="1:13" s="41" customFormat="1" ht="12.75" x14ac:dyDescent="0.2"/>
    <row r="119" spans="1:13" s="41" customFormat="1" ht="12.75" x14ac:dyDescent="0.2"/>
    <row r="120" spans="1:13" s="41" customFormat="1" ht="12.75" x14ac:dyDescent="0.2"/>
    <row r="121" spans="1:13" s="41" customFormat="1" ht="38.25" x14ac:dyDescent="0.25">
      <c r="A121" s="96" t="s">
        <v>194</v>
      </c>
      <c r="B121" s="143" t="s">
        <v>19</v>
      </c>
      <c r="C121" s="143" t="s">
        <v>20</v>
      </c>
      <c r="D121" s="143" t="s">
        <v>21</v>
      </c>
      <c r="E121" s="143" t="s">
        <v>20</v>
      </c>
      <c r="F121" s="143" t="s">
        <v>21</v>
      </c>
      <c r="G121" s="142"/>
      <c r="H121" s="99" t="s">
        <v>194</v>
      </c>
      <c r="I121" s="98" t="s">
        <v>78</v>
      </c>
      <c r="J121" s="98" t="s">
        <v>79</v>
      </c>
      <c r="K121" s="98" t="s">
        <v>80</v>
      </c>
      <c r="L121" s="98" t="s">
        <v>81</v>
      </c>
      <c r="M121" s="98" t="s">
        <v>82</v>
      </c>
    </row>
    <row r="122" spans="1:13" s="41" customFormat="1" ht="15" x14ac:dyDescent="0.25">
      <c r="B122" s="95">
        <v>2013</v>
      </c>
      <c r="C122" s="117">
        <v>1</v>
      </c>
      <c r="D122" s="117">
        <f>(F122/E122)</f>
        <v>0.5</v>
      </c>
      <c r="E122" s="144">
        <v>10</v>
      </c>
      <c r="F122" s="144">
        <v>5</v>
      </c>
      <c r="G122" s="141"/>
      <c r="I122" s="41" t="s">
        <v>108</v>
      </c>
      <c r="J122" s="41" t="s">
        <v>108</v>
      </c>
      <c r="K122" s="41">
        <v>2</v>
      </c>
      <c r="L122" s="41" t="s">
        <v>108</v>
      </c>
      <c r="M122" s="98">
        <v>2</v>
      </c>
    </row>
    <row r="123" spans="1:13" s="41" customFormat="1" ht="15" x14ac:dyDescent="0.25">
      <c r="A123" s="41" t="s">
        <v>143</v>
      </c>
      <c r="B123" s="95">
        <v>2014</v>
      </c>
      <c r="C123" s="117">
        <v>1</v>
      </c>
      <c r="D123" s="117">
        <f t="shared" ref="D123:D128" si="6">(F123/E123)</f>
        <v>0.8</v>
      </c>
      <c r="E123" s="144">
        <v>10</v>
      </c>
      <c r="F123" s="144">
        <v>8</v>
      </c>
      <c r="G123" s="141"/>
    </row>
    <row r="124" spans="1:13" s="41" customFormat="1" ht="15" x14ac:dyDescent="0.25">
      <c r="A124" s="41" t="s">
        <v>195</v>
      </c>
      <c r="B124" s="95">
        <v>2015</v>
      </c>
      <c r="C124" s="117">
        <v>1</v>
      </c>
      <c r="D124" s="117">
        <f t="shared" si="6"/>
        <v>1</v>
      </c>
      <c r="E124" s="144">
        <v>10</v>
      </c>
      <c r="F124" s="144">
        <v>10</v>
      </c>
      <c r="G124" s="141"/>
    </row>
    <row r="125" spans="1:13" s="41" customFormat="1" ht="15" x14ac:dyDescent="0.25">
      <c r="B125" s="95">
        <v>2016</v>
      </c>
      <c r="C125" s="117">
        <v>1</v>
      </c>
      <c r="D125" s="117">
        <f t="shared" si="6"/>
        <v>0.625</v>
      </c>
      <c r="E125" s="144">
        <v>8</v>
      </c>
      <c r="F125" s="144">
        <v>5</v>
      </c>
      <c r="G125" s="141"/>
    </row>
    <row r="126" spans="1:13" s="41" customFormat="1" ht="15" x14ac:dyDescent="0.25">
      <c r="A126" s="41" t="s">
        <v>142</v>
      </c>
      <c r="B126" s="95">
        <v>2017</v>
      </c>
      <c r="C126" s="117">
        <v>1</v>
      </c>
      <c r="D126" s="117">
        <f t="shared" si="6"/>
        <v>0.25</v>
      </c>
      <c r="E126" s="144">
        <v>4</v>
      </c>
      <c r="F126" s="144">
        <v>1</v>
      </c>
      <c r="G126" s="141"/>
    </row>
    <row r="127" spans="1:13" s="41" customFormat="1" ht="15" x14ac:dyDescent="0.25">
      <c r="A127" s="41" t="s">
        <v>196</v>
      </c>
      <c r="B127" s="95">
        <v>2018</v>
      </c>
      <c r="C127" s="117">
        <v>1</v>
      </c>
      <c r="D127" s="117">
        <f t="shared" si="6"/>
        <v>0.7142857142857143</v>
      </c>
      <c r="E127" s="144">
        <v>7</v>
      </c>
      <c r="F127" s="144">
        <v>5</v>
      </c>
      <c r="G127" s="141"/>
    </row>
    <row r="128" spans="1:13" s="41" customFormat="1" ht="12.75" x14ac:dyDescent="0.2">
      <c r="B128" s="163">
        <v>2019</v>
      </c>
      <c r="C128" s="165">
        <v>1</v>
      </c>
      <c r="D128" s="165">
        <f t="shared" si="6"/>
        <v>0.5</v>
      </c>
      <c r="E128" s="174">
        <v>4</v>
      </c>
      <c r="F128" s="174">
        <v>2</v>
      </c>
    </row>
    <row r="129" spans="1:13" s="41" customFormat="1" ht="12.75" x14ac:dyDescent="0.2"/>
    <row r="130" spans="1:13" s="41" customFormat="1" ht="12.75" x14ac:dyDescent="0.2"/>
    <row r="131" spans="1:13" s="41" customFormat="1" ht="12.75" x14ac:dyDescent="0.2"/>
    <row r="132" spans="1:13" s="41" customFormat="1" ht="12.75" x14ac:dyDescent="0.2"/>
    <row r="133" spans="1:13" s="41" customFormat="1" ht="42" customHeight="1" x14ac:dyDescent="0.25">
      <c r="A133" s="96" t="s">
        <v>197</v>
      </c>
      <c r="B133" s="187" t="s">
        <v>198</v>
      </c>
      <c r="C133" s="187" t="s">
        <v>1</v>
      </c>
      <c r="D133" s="187" t="s">
        <v>119</v>
      </c>
      <c r="H133" s="99" t="s">
        <v>197</v>
      </c>
      <c r="I133" s="98" t="s">
        <v>78</v>
      </c>
      <c r="J133" s="98" t="s">
        <v>79</v>
      </c>
      <c r="K133" s="98" t="s">
        <v>80</v>
      </c>
      <c r="L133" s="98" t="s">
        <v>81</v>
      </c>
      <c r="M133" s="98" t="s">
        <v>82</v>
      </c>
    </row>
    <row r="134" spans="1:13" s="41" customFormat="1" ht="12.75" x14ac:dyDescent="0.2">
      <c r="B134" s="163">
        <v>2019</v>
      </c>
      <c r="C134" s="165">
        <f>D134/D135</f>
        <v>0.86538461538461542</v>
      </c>
      <c r="D134" s="163">
        <v>45</v>
      </c>
      <c r="G134" s="154" t="s">
        <v>189</v>
      </c>
      <c r="H134" s="119"/>
      <c r="I134" s="41" t="s">
        <v>108</v>
      </c>
      <c r="J134" s="41" t="s">
        <v>108</v>
      </c>
      <c r="K134" s="41" t="s">
        <v>108</v>
      </c>
      <c r="L134" s="41">
        <v>45</v>
      </c>
      <c r="M134" s="98"/>
    </row>
    <row r="135" spans="1:13" s="41" customFormat="1" ht="12.75" x14ac:dyDescent="0.2">
      <c r="A135" s="41" t="s">
        <v>128</v>
      </c>
      <c r="B135" s="95">
        <v>2018</v>
      </c>
      <c r="C135" s="117">
        <v>0</v>
      </c>
      <c r="D135" s="95">
        <v>52</v>
      </c>
      <c r="E135" s="89" t="s">
        <v>201</v>
      </c>
      <c r="G135" s="154"/>
      <c r="H135" s="119"/>
      <c r="M135" s="98">
        <v>45</v>
      </c>
    </row>
    <row r="136" spans="1:13" s="41" customFormat="1" ht="12.75" x14ac:dyDescent="0.2">
      <c r="A136" s="41" t="s">
        <v>199</v>
      </c>
      <c r="B136" s="159"/>
      <c r="C136" s="186"/>
      <c r="D136" s="159"/>
      <c r="G136" s="154"/>
      <c r="H136" s="119"/>
    </row>
    <row r="137" spans="1:13" s="41" customFormat="1" ht="12.75" x14ac:dyDescent="0.2">
      <c r="B137" s="155"/>
      <c r="C137" s="162"/>
      <c r="D137" s="155"/>
    </row>
    <row r="138" spans="1:13" s="41" customFormat="1" ht="12.75" x14ac:dyDescent="0.2">
      <c r="A138" s="41" t="s">
        <v>142</v>
      </c>
      <c r="B138" s="155"/>
      <c r="C138" s="162"/>
      <c r="D138" s="155"/>
      <c r="I138" s="119"/>
      <c r="J138" s="119"/>
      <c r="K138" s="119"/>
      <c r="L138" s="119"/>
    </row>
    <row r="139" spans="1:13" s="41" customFormat="1" ht="12.75" x14ac:dyDescent="0.2">
      <c r="A139" s="185">
        <v>0.1</v>
      </c>
      <c r="B139" s="184"/>
      <c r="C139" s="162"/>
      <c r="D139" s="155"/>
    </row>
    <row r="140" spans="1:13" s="41" customFormat="1" ht="12.75" x14ac:dyDescent="0.2">
      <c r="A140" s="89" t="s">
        <v>200</v>
      </c>
      <c r="B140" s="155"/>
      <c r="C140" s="162"/>
      <c r="D140" s="155"/>
    </row>
    <row r="141" spans="1:13" s="41" customFormat="1" ht="12.75" x14ac:dyDescent="0.2">
      <c r="B141" s="184"/>
      <c r="C141" s="162"/>
      <c r="D141" s="155"/>
    </row>
    <row r="142" spans="1:13" s="41" customFormat="1" ht="12.75" x14ac:dyDescent="0.2">
      <c r="B142" s="184"/>
      <c r="C142" s="162"/>
      <c r="D142" s="155"/>
    </row>
    <row r="143" spans="1:13" s="41" customFormat="1" ht="12.75" x14ac:dyDescent="0.2">
      <c r="B143" s="184"/>
      <c r="C143" s="162"/>
      <c r="D143" s="155"/>
    </row>
    <row r="144" spans="1:13" s="41" customFormat="1" ht="12.75" x14ac:dyDescent="0.2"/>
    <row r="145" spans="1:13" s="41" customFormat="1" ht="38.25" x14ac:dyDescent="0.25">
      <c r="A145" s="96" t="s">
        <v>202</v>
      </c>
      <c r="B145" s="190" t="s">
        <v>29</v>
      </c>
      <c r="C145" s="190" t="s">
        <v>1</v>
      </c>
      <c r="D145" s="190" t="s">
        <v>30</v>
      </c>
      <c r="H145" s="99" t="s">
        <v>202</v>
      </c>
      <c r="I145" s="98" t="s">
        <v>78</v>
      </c>
      <c r="J145" s="98" t="s">
        <v>79</v>
      </c>
      <c r="K145" s="98" t="s">
        <v>80</v>
      </c>
      <c r="L145" s="98" t="s">
        <v>81</v>
      </c>
      <c r="M145" s="98" t="s">
        <v>82</v>
      </c>
    </row>
    <row r="146" spans="1:13" s="41" customFormat="1" ht="12.75" x14ac:dyDescent="0.2">
      <c r="B146" s="163">
        <v>2019</v>
      </c>
      <c r="C146" s="174">
        <f>((D146/D147)-1)*100</f>
        <v>-29.850746268656714</v>
      </c>
      <c r="D146" s="163">
        <v>188</v>
      </c>
      <c r="I146" s="41">
        <f>2+6+1+2+1+1+3</f>
        <v>16</v>
      </c>
      <c r="J146" s="41">
        <f>4+2+1+1+1+8+1+5+1+28</f>
        <v>52</v>
      </c>
      <c r="K146" s="41">
        <f>31+1+4+2+5+2+7+5+3+1+9+2+1+1+5</f>
        <v>79</v>
      </c>
      <c r="L146" s="41">
        <f>5+2+6+2+1+1+1+2+1+1+9+1+3+1+1+1+1+2</f>
        <v>41</v>
      </c>
      <c r="M146" s="98">
        <f>SUM(I146:L146)</f>
        <v>188</v>
      </c>
    </row>
    <row r="147" spans="1:13" s="41" customFormat="1" ht="12.75" x14ac:dyDescent="0.2">
      <c r="A147" s="41" t="s">
        <v>143</v>
      </c>
      <c r="B147" s="95">
        <v>2018</v>
      </c>
      <c r="C147" s="144">
        <f>((D147/D148)-1)*100</f>
        <v>98.518518518518519</v>
      </c>
      <c r="D147" s="95">
        <v>268</v>
      </c>
      <c r="M147" s="98"/>
    </row>
    <row r="148" spans="1:13" s="41" customFormat="1" ht="12.75" x14ac:dyDescent="0.2">
      <c r="A148" s="41" t="s">
        <v>191</v>
      </c>
      <c r="B148" s="95">
        <v>2017</v>
      </c>
      <c r="C148" s="144">
        <f>((D148/D149) -1)*100</f>
        <v>513.63636363636363</v>
      </c>
      <c r="D148" s="173">
        <v>135</v>
      </c>
      <c r="E148" s="175" t="s">
        <v>193</v>
      </c>
    </row>
    <row r="149" spans="1:13" s="41" customFormat="1" ht="12.75" x14ac:dyDescent="0.2">
      <c r="B149" s="95">
        <v>2016</v>
      </c>
      <c r="C149" s="144">
        <f t="shared" ref="C149:C152" si="7">((D149/D150) -1)*100</f>
        <v>-29.032258064516125</v>
      </c>
      <c r="D149" s="95">
        <v>22</v>
      </c>
    </row>
    <row r="150" spans="1:13" s="41" customFormat="1" ht="12.75" x14ac:dyDescent="0.2">
      <c r="A150" s="41" t="s">
        <v>142</v>
      </c>
      <c r="B150" s="95">
        <v>2015</v>
      </c>
      <c r="C150" s="144">
        <f t="shared" si="7"/>
        <v>-20.512820512820518</v>
      </c>
      <c r="D150" s="95">
        <v>31</v>
      </c>
    </row>
    <row r="151" spans="1:13" s="41" customFormat="1" ht="12.75" x14ac:dyDescent="0.2">
      <c r="A151" s="41" t="s">
        <v>192</v>
      </c>
      <c r="B151" s="95">
        <v>2014</v>
      </c>
      <c r="C151" s="144">
        <f t="shared" si="7"/>
        <v>11.428571428571432</v>
      </c>
      <c r="D151" s="95">
        <v>39</v>
      </c>
    </row>
    <row r="152" spans="1:13" s="41" customFormat="1" ht="12.75" x14ac:dyDescent="0.2">
      <c r="B152" s="95">
        <v>2013</v>
      </c>
      <c r="C152" s="144">
        <f t="shared" si="7"/>
        <v>-53.333333333333336</v>
      </c>
      <c r="D152" s="95">
        <v>35</v>
      </c>
    </row>
    <row r="153" spans="1:13" s="41" customFormat="1" ht="12.75" x14ac:dyDescent="0.2">
      <c r="B153" s="95">
        <v>2012</v>
      </c>
      <c r="C153" s="95"/>
      <c r="D153" s="95">
        <v>75</v>
      </c>
    </row>
    <row r="154" spans="1:13" s="41" customFormat="1" ht="12.75" x14ac:dyDescent="0.2">
      <c r="B154" s="155"/>
      <c r="C154" s="155"/>
      <c r="D154" s="155"/>
    </row>
    <row r="155" spans="1:13" s="41" customFormat="1" ht="12.75" x14ac:dyDescent="0.2">
      <c r="B155" s="155"/>
      <c r="C155" s="155"/>
      <c r="D155" s="155"/>
    </row>
    <row r="156" spans="1:13" s="41" customFormat="1" ht="12.75" x14ac:dyDescent="0.2">
      <c r="B156" s="155"/>
      <c r="C156" s="155"/>
      <c r="D156" s="155"/>
    </row>
    <row r="157" spans="1:13" s="41" customFormat="1" ht="12.75" x14ac:dyDescent="0.2"/>
    <row r="158" spans="1:13" s="41" customFormat="1" ht="25.5" x14ac:dyDescent="0.25">
      <c r="A158" s="96" t="s">
        <v>206</v>
      </c>
      <c r="B158" s="151" t="s">
        <v>117</v>
      </c>
      <c r="C158" s="151" t="s">
        <v>118</v>
      </c>
      <c r="D158" s="151" t="s">
        <v>119</v>
      </c>
      <c r="H158" s="99" t="s">
        <v>206</v>
      </c>
      <c r="I158" s="98" t="s">
        <v>78</v>
      </c>
      <c r="J158" s="98" t="s">
        <v>79</v>
      </c>
      <c r="K158" s="98" t="s">
        <v>80</v>
      </c>
      <c r="L158" s="98" t="s">
        <v>81</v>
      </c>
      <c r="M158" s="98" t="s">
        <v>82</v>
      </c>
    </row>
    <row r="159" spans="1:13" s="41" customFormat="1" ht="12.75" x14ac:dyDescent="0.2">
      <c r="B159" s="95">
        <v>2019</v>
      </c>
      <c r="C159" s="117">
        <f>(D159/D160)-1</f>
        <v>-0.28212785237663729</v>
      </c>
      <c r="D159" s="95">
        <v>34857</v>
      </c>
      <c r="G159" s="154" t="s">
        <v>162</v>
      </c>
      <c r="I159" s="41">
        <f>1073+168+1122+3302+222+272</f>
        <v>6159</v>
      </c>
      <c r="J159" s="41">
        <f>361+50+61+244+102+162+381</f>
        <v>1361</v>
      </c>
      <c r="K159" s="41">
        <f>159+1000+95+171+92+84+563+1149+867+370+700</f>
        <v>5250</v>
      </c>
      <c r="L159" s="41">
        <f>850+406+145+136+58+885+1894+505+204+280+323+116+505+573+611</f>
        <v>7491</v>
      </c>
      <c r="M159" s="98"/>
    </row>
    <row r="160" spans="1:13" s="41" customFormat="1" ht="12.75" x14ac:dyDescent="0.2">
      <c r="A160" s="41" t="s">
        <v>128</v>
      </c>
      <c r="B160" s="95">
        <v>2018</v>
      </c>
      <c r="C160" s="117">
        <f>(D160/D161)-1</f>
        <v>0.48208290092179973</v>
      </c>
      <c r="D160" s="95">
        <v>48556</v>
      </c>
      <c r="G160" s="154" t="s">
        <v>163</v>
      </c>
      <c r="I160" s="41">
        <f>1848+1848</f>
        <v>3696</v>
      </c>
      <c r="L160" s="41">
        <f>1871+175+1493+647+150</f>
        <v>4336</v>
      </c>
      <c r="M160" s="98">
        <f>+I169+J169+K169+L169</f>
        <v>34857</v>
      </c>
    </row>
    <row r="161" spans="1:13" s="41" customFormat="1" ht="12.75" x14ac:dyDescent="0.2">
      <c r="A161" s="41" t="s">
        <v>207</v>
      </c>
      <c r="B161" s="95">
        <v>2017</v>
      </c>
      <c r="C161" s="117">
        <f>D161/D162</f>
        <v>1.6711043101249681</v>
      </c>
      <c r="D161" s="95">
        <f>18290+14472</f>
        <v>32762</v>
      </c>
      <c r="G161" s="168" t="s">
        <v>167</v>
      </c>
      <c r="I161" s="41">
        <v>186</v>
      </c>
    </row>
    <row r="162" spans="1:13" s="41" customFormat="1" ht="12.75" x14ac:dyDescent="0.2">
      <c r="B162" s="95">
        <v>2016</v>
      </c>
      <c r="C162" s="117">
        <f>(D162/D163)-1</f>
        <v>-0.48005622447355856</v>
      </c>
      <c r="D162" s="95">
        <f>15481+4124</f>
        <v>19605</v>
      </c>
      <c r="G162" s="154" t="s">
        <v>169</v>
      </c>
      <c r="I162" s="41">
        <v>1390</v>
      </c>
      <c r="J162" s="41">
        <f>310+83</f>
        <v>393</v>
      </c>
    </row>
    <row r="163" spans="1:13" s="41" customFormat="1" ht="12.75" x14ac:dyDescent="0.2">
      <c r="A163" s="41" t="s">
        <v>142</v>
      </c>
      <c r="B163" s="95">
        <v>2015</v>
      </c>
      <c r="C163" s="117">
        <f>(D163/D164)-1</f>
        <v>-0.137162471395881</v>
      </c>
      <c r="D163" s="95">
        <f>11352+26354</f>
        <v>37706</v>
      </c>
      <c r="G163" s="154" t="s">
        <v>171</v>
      </c>
      <c r="J163" s="41">
        <v>150</v>
      </c>
      <c r="L163" s="41">
        <v>200</v>
      </c>
    </row>
    <row r="164" spans="1:13" s="41" customFormat="1" ht="12.75" x14ac:dyDescent="0.2">
      <c r="A164" s="41" t="s">
        <v>208</v>
      </c>
      <c r="B164" s="150">
        <v>2014</v>
      </c>
      <c r="C164" s="117">
        <f>(D164/D165)-1</f>
        <v>0.26817377172872114</v>
      </c>
      <c r="D164" s="95">
        <f>11800+31900</f>
        <v>43700</v>
      </c>
      <c r="G164" s="154" t="s">
        <v>173</v>
      </c>
      <c r="J164" s="41">
        <v>250</v>
      </c>
    </row>
    <row r="165" spans="1:13" s="41" customFormat="1" ht="12.75" x14ac:dyDescent="0.2">
      <c r="B165" s="95">
        <v>2013</v>
      </c>
      <c r="C165" s="117">
        <f>(D165/D166)-1</f>
        <v>-6.144627536429248E-2</v>
      </c>
      <c r="D165" s="95">
        <f>9160+25299</f>
        <v>34459</v>
      </c>
      <c r="G165" s="167" t="s">
        <v>174</v>
      </c>
      <c r="L165" s="41">
        <v>110</v>
      </c>
    </row>
    <row r="166" spans="1:13" s="41" customFormat="1" ht="12.75" x14ac:dyDescent="0.2">
      <c r="B166" s="150">
        <v>2012</v>
      </c>
      <c r="C166" s="117">
        <f>(D166/D166)-1</f>
        <v>0</v>
      </c>
      <c r="D166" s="95">
        <f>11915+24800</f>
        <v>36715</v>
      </c>
      <c r="G166" s="168" t="s">
        <v>175</v>
      </c>
      <c r="L166" s="41">
        <v>112</v>
      </c>
    </row>
    <row r="167" spans="1:13" s="41" customFormat="1" ht="12.75" x14ac:dyDescent="0.2">
      <c r="G167" s="154" t="s">
        <v>176</v>
      </c>
      <c r="L167" s="41">
        <v>3773</v>
      </c>
    </row>
    <row r="168" spans="1:13" s="41" customFormat="1" ht="12.75" x14ac:dyDescent="0.2"/>
    <row r="169" spans="1:13" s="41" customFormat="1" ht="12.75" x14ac:dyDescent="0.2">
      <c r="I169" s="119">
        <f>SUM(I159:I167)</f>
        <v>11431</v>
      </c>
      <c r="J169" s="119">
        <f>SUM(J159:J167)</f>
        <v>2154</v>
      </c>
      <c r="K169" s="119">
        <f>SUM(K159:K167)</f>
        <v>5250</v>
      </c>
      <c r="L169" s="119">
        <f>SUM(L159:L167)</f>
        <v>16022</v>
      </c>
    </row>
    <row r="170" spans="1:13" s="41" customFormat="1" ht="12.75" x14ac:dyDescent="0.2"/>
    <row r="171" spans="1:13" s="41" customFormat="1" ht="12.75" x14ac:dyDescent="0.2"/>
    <row r="172" spans="1:13" s="41" customFormat="1" ht="12.75" x14ac:dyDescent="0.2"/>
    <row r="173" spans="1:13" s="41" customFormat="1" ht="12.75" x14ac:dyDescent="0.2"/>
    <row r="174" spans="1:13" s="41" customFormat="1" ht="12.75" x14ac:dyDescent="0.2"/>
    <row r="175" spans="1:13" s="41" customFormat="1" ht="12.75" x14ac:dyDescent="0.2"/>
    <row r="176" spans="1:13" s="41" customFormat="1" ht="38.25" x14ac:dyDescent="0.25">
      <c r="A176" s="96" t="s">
        <v>209</v>
      </c>
      <c r="B176" s="157" t="s">
        <v>212</v>
      </c>
      <c r="C176" s="157" t="s">
        <v>213</v>
      </c>
      <c r="D176" s="157" t="s">
        <v>214</v>
      </c>
      <c r="E176" s="157" t="s">
        <v>215</v>
      </c>
      <c r="H176" s="99" t="s">
        <v>209</v>
      </c>
      <c r="I176" s="98" t="s">
        <v>78</v>
      </c>
      <c r="J176" s="98" t="s">
        <v>79</v>
      </c>
      <c r="K176" s="98" t="s">
        <v>80</v>
      </c>
      <c r="L176" s="98" t="s">
        <v>81</v>
      </c>
      <c r="M176" s="98" t="s">
        <v>82</v>
      </c>
    </row>
    <row r="177" spans="1:13" s="41" customFormat="1" ht="12.75" x14ac:dyDescent="0.2">
      <c r="B177" s="163">
        <v>2019</v>
      </c>
      <c r="C177" s="164">
        <v>0</v>
      </c>
      <c r="D177" s="163">
        <v>0</v>
      </c>
      <c r="E177" s="163">
        <v>0</v>
      </c>
      <c r="G177" s="154" t="s">
        <v>210</v>
      </c>
      <c r="I177" s="41" t="s">
        <v>108</v>
      </c>
      <c r="J177" s="41" t="s">
        <v>108</v>
      </c>
      <c r="K177" s="41" t="s">
        <v>108</v>
      </c>
      <c r="L177" s="41" t="s">
        <v>108</v>
      </c>
      <c r="M177" s="98">
        <v>0</v>
      </c>
    </row>
    <row r="178" spans="1:13" s="41" customFormat="1" ht="12.75" x14ac:dyDescent="0.2">
      <c r="A178" s="41" t="s">
        <v>143</v>
      </c>
      <c r="B178" s="159"/>
      <c r="C178" s="186"/>
      <c r="D178" s="159"/>
      <c r="E178" s="159"/>
      <c r="G178" s="154" t="s">
        <v>211</v>
      </c>
      <c r="M178" s="98">
        <v>0</v>
      </c>
    </row>
    <row r="179" spans="1:13" s="41" customFormat="1" ht="12.75" x14ac:dyDescent="0.2">
      <c r="A179" s="41" t="s">
        <v>216</v>
      </c>
      <c r="B179" s="155"/>
      <c r="C179" s="162"/>
      <c r="D179" s="155"/>
      <c r="E179" s="155"/>
    </row>
    <row r="180" spans="1:13" s="41" customFormat="1" ht="12.75" x14ac:dyDescent="0.2">
      <c r="B180" s="155"/>
      <c r="C180" s="162"/>
      <c r="D180" s="155"/>
      <c r="E180" s="155"/>
    </row>
    <row r="181" spans="1:13" s="41" customFormat="1" ht="12.75" x14ac:dyDescent="0.2">
      <c r="A181" s="41" t="s">
        <v>142</v>
      </c>
      <c r="B181" s="155"/>
      <c r="C181" s="162"/>
      <c r="D181" s="155"/>
      <c r="E181" s="155"/>
    </row>
    <row r="182" spans="1:13" s="41" customFormat="1" ht="12.75" x14ac:dyDescent="0.2">
      <c r="A182" s="41" t="s">
        <v>217</v>
      </c>
      <c r="B182" s="155"/>
      <c r="C182" s="162"/>
      <c r="D182" s="155"/>
      <c r="E182" s="155"/>
    </row>
    <row r="183" spans="1:13" s="41" customFormat="1" ht="12.75" x14ac:dyDescent="0.2">
      <c r="A183" s="89" t="s">
        <v>200</v>
      </c>
      <c r="B183" s="155"/>
      <c r="C183" s="162"/>
      <c r="D183" s="155"/>
      <c r="E183" s="155"/>
    </row>
    <row r="184" spans="1:13" s="41" customFormat="1" ht="12.75" x14ac:dyDescent="0.2"/>
    <row r="185" spans="1:13" s="41" customFormat="1" ht="12.75" x14ac:dyDescent="0.2"/>
    <row r="186" spans="1:13" s="41" customFormat="1" ht="12.75" x14ac:dyDescent="0.2"/>
    <row r="187" spans="1:13" s="41" customFormat="1" ht="12.75" x14ac:dyDescent="0.2"/>
    <row r="188" spans="1:13" s="41" customFormat="1" ht="38.25" x14ac:dyDescent="0.25">
      <c r="A188" s="96" t="s">
        <v>218</v>
      </c>
      <c r="B188" s="156" t="s">
        <v>220</v>
      </c>
      <c r="C188" s="156" t="s">
        <v>1</v>
      </c>
      <c r="D188" s="156" t="s">
        <v>69</v>
      </c>
      <c r="E188" s="156" t="s">
        <v>221</v>
      </c>
      <c r="H188" s="99" t="s">
        <v>218</v>
      </c>
      <c r="I188" s="98" t="s">
        <v>78</v>
      </c>
      <c r="J188" s="98" t="s">
        <v>79</v>
      </c>
      <c r="K188" s="98" t="s">
        <v>80</v>
      </c>
      <c r="L188" s="98" t="s">
        <v>81</v>
      </c>
      <c r="M188" s="98" t="s">
        <v>82</v>
      </c>
    </row>
    <row r="189" spans="1:13" s="41" customFormat="1" ht="12.75" x14ac:dyDescent="0.2">
      <c r="B189" s="163">
        <v>2019</v>
      </c>
      <c r="C189" s="163">
        <v>0</v>
      </c>
      <c r="D189" s="163">
        <v>0</v>
      </c>
      <c r="E189" s="163">
        <v>0</v>
      </c>
      <c r="I189" s="41" t="s">
        <v>108</v>
      </c>
      <c r="J189" s="41" t="s">
        <v>108</v>
      </c>
      <c r="K189" s="41" t="s">
        <v>108</v>
      </c>
      <c r="L189" s="41" t="s">
        <v>108</v>
      </c>
      <c r="M189" s="98">
        <v>0</v>
      </c>
    </row>
    <row r="190" spans="1:13" s="41" customFormat="1" ht="12.75" x14ac:dyDescent="0.2">
      <c r="A190" s="41" t="s">
        <v>143</v>
      </c>
      <c r="B190" s="159"/>
      <c r="C190" s="159"/>
      <c r="D190" s="159"/>
      <c r="E190" s="159"/>
      <c r="M190" s="98"/>
    </row>
    <row r="191" spans="1:13" s="41" customFormat="1" ht="12.75" x14ac:dyDescent="0.2">
      <c r="A191" s="41" t="s">
        <v>219</v>
      </c>
      <c r="B191" s="155"/>
      <c r="C191" s="155"/>
      <c r="D191" s="155"/>
      <c r="E191" s="155"/>
    </row>
    <row r="192" spans="1:13" s="41" customFormat="1" ht="12.75" x14ac:dyDescent="0.2">
      <c r="B192" s="155"/>
      <c r="C192" s="155"/>
      <c r="D192" s="155"/>
      <c r="E192" s="155"/>
    </row>
    <row r="193" spans="1:5" s="41" customFormat="1" ht="12.75" x14ac:dyDescent="0.2">
      <c r="A193" s="41" t="s">
        <v>142</v>
      </c>
      <c r="B193" s="155"/>
      <c r="C193" s="155"/>
      <c r="D193" s="155"/>
      <c r="E193" s="155"/>
    </row>
    <row r="194" spans="1:5" s="41" customFormat="1" ht="12.75" x14ac:dyDescent="0.2">
      <c r="A194" s="185">
        <v>0.11</v>
      </c>
      <c r="B194" s="155"/>
      <c r="C194" s="155"/>
      <c r="D194" s="155"/>
      <c r="E194" s="155"/>
    </row>
    <row r="195" spans="1:5" s="41" customFormat="1" ht="12.75" x14ac:dyDescent="0.2">
      <c r="A195" s="89" t="s">
        <v>200</v>
      </c>
    </row>
    <row r="196" spans="1:5" s="41" customFormat="1" ht="12.75" x14ac:dyDescent="0.2"/>
    <row r="197" spans="1:5" s="41" customFormat="1" ht="12.75" x14ac:dyDescent="0.2"/>
    <row r="198" spans="1:5" s="41" customFormat="1" ht="12.75" x14ac:dyDescent="0.2"/>
    <row r="199" spans="1:5" s="41" customFormat="1" ht="12.75" x14ac:dyDescent="0.2"/>
    <row r="200" spans="1:5" s="41" customFormat="1" ht="12.75" x14ac:dyDescent="0.2"/>
    <row r="201" spans="1:5" s="41" customFormat="1" ht="12.75" x14ac:dyDescent="0.2"/>
    <row r="202" spans="1:5" s="41" customFormat="1" ht="12.75" x14ac:dyDescent="0.2"/>
    <row r="203" spans="1:5" s="41" customFormat="1" ht="12.75" x14ac:dyDescent="0.2"/>
    <row r="204" spans="1:5" s="41" customFormat="1" ht="12.75" x14ac:dyDescent="0.2"/>
    <row r="205" spans="1:5" s="41" customFormat="1" ht="12.75" x14ac:dyDescent="0.2"/>
    <row r="206" spans="1:5" s="41" customFormat="1" ht="12.75" x14ac:dyDescent="0.2"/>
    <row r="207" spans="1:5" s="41" customFormat="1" ht="12.75" x14ac:dyDescent="0.2"/>
    <row r="208" spans="1:5" s="41" customFormat="1" ht="12.75" x14ac:dyDescent="0.2"/>
    <row r="209" s="41" customFormat="1" ht="12.75" x14ac:dyDescent="0.2"/>
    <row r="210" s="41" customFormat="1" ht="12.75" x14ac:dyDescent="0.2"/>
    <row r="211" s="41" customFormat="1" ht="12.75" x14ac:dyDescent="0.2"/>
    <row r="212" s="41" customFormat="1" ht="12.75" x14ac:dyDescent="0.2"/>
    <row r="213" s="41" customFormat="1" ht="12.75" x14ac:dyDescent="0.2"/>
    <row r="214" s="41" customFormat="1" ht="12.75" x14ac:dyDescent="0.2"/>
    <row r="215" s="41" customFormat="1" ht="12.75" x14ac:dyDescent="0.2"/>
    <row r="216" s="41" customFormat="1" ht="12.75" x14ac:dyDescent="0.2"/>
    <row r="217" s="41" customFormat="1" ht="12.75" x14ac:dyDescent="0.2"/>
    <row r="218" s="41" customFormat="1" ht="12.75" x14ac:dyDescent="0.2"/>
    <row r="219" s="41" customFormat="1" ht="12.75" x14ac:dyDescent="0.2"/>
    <row r="220" s="41" customFormat="1" ht="12.75" x14ac:dyDescent="0.2"/>
    <row r="221" s="41" customFormat="1" ht="12.75" x14ac:dyDescent="0.2"/>
    <row r="222" s="41" customFormat="1" ht="12.75" x14ac:dyDescent="0.2"/>
    <row r="223" s="41" customFormat="1" ht="12.75" x14ac:dyDescent="0.2"/>
    <row r="224" s="41" customFormat="1" ht="12.75" x14ac:dyDescent="0.2"/>
    <row r="225" s="41" customFormat="1" ht="12.75" x14ac:dyDescent="0.2"/>
    <row r="226" s="41" customFormat="1" ht="12.75" x14ac:dyDescent="0.2"/>
    <row r="227" s="41" customFormat="1" ht="12.75" x14ac:dyDescent="0.2"/>
    <row r="228" s="41" customFormat="1" ht="12.75" x14ac:dyDescent="0.2"/>
    <row r="229" s="41" customFormat="1" ht="12.75" x14ac:dyDescent="0.2"/>
    <row r="230" s="41" customFormat="1" ht="12.75" x14ac:dyDescent="0.2"/>
    <row r="231" s="41" customFormat="1" ht="12.75" x14ac:dyDescent="0.2"/>
    <row r="232" s="41" customFormat="1" ht="12.75" x14ac:dyDescent="0.2"/>
    <row r="233" s="41" customFormat="1" ht="12.75" x14ac:dyDescent="0.2"/>
    <row r="234" s="41" customFormat="1" ht="12.75" x14ac:dyDescent="0.2"/>
    <row r="235" s="41" customFormat="1" ht="12.75" x14ac:dyDescent="0.2"/>
    <row r="236" s="41" customFormat="1" ht="12.75" x14ac:dyDescent="0.2"/>
    <row r="237" s="41" customFormat="1" ht="12.75" x14ac:dyDescent="0.2"/>
    <row r="238" s="41" customFormat="1" ht="12.75" x14ac:dyDescent="0.2"/>
    <row r="239" s="41" customFormat="1" ht="12.75" x14ac:dyDescent="0.2"/>
    <row r="240" s="41" customFormat="1" ht="12.75" x14ac:dyDescent="0.2"/>
    <row r="241" s="41" customFormat="1" ht="12.75" x14ac:dyDescent="0.2"/>
    <row r="242" s="41" customFormat="1" ht="12.75" x14ac:dyDescent="0.2"/>
    <row r="243" s="41" customFormat="1" ht="12.75" x14ac:dyDescent="0.2"/>
    <row r="244" s="41" customFormat="1" ht="12.75" x14ac:dyDescent="0.2"/>
    <row r="245" s="41" customFormat="1" ht="12.75" x14ac:dyDescent="0.2"/>
    <row r="246" s="41" customFormat="1" ht="12.75" x14ac:dyDescent="0.2"/>
    <row r="247" s="41" customFormat="1" ht="12.75" x14ac:dyDescent="0.2"/>
    <row r="248" s="41" customFormat="1" ht="12.75" x14ac:dyDescent="0.2"/>
    <row r="249" s="41" customFormat="1" ht="12.75" x14ac:dyDescent="0.2"/>
    <row r="250" s="41" customFormat="1" ht="12.75" x14ac:dyDescent="0.2"/>
    <row r="251" s="41" customFormat="1" ht="12.75" x14ac:dyDescent="0.2"/>
    <row r="252" s="41" customFormat="1" ht="12.75" x14ac:dyDescent="0.2"/>
    <row r="253" s="41" customFormat="1" ht="12.75" x14ac:dyDescent="0.2"/>
    <row r="254" s="41" customFormat="1" ht="12.75" x14ac:dyDescent="0.2"/>
    <row r="255" s="41" customFormat="1" ht="12.75" x14ac:dyDescent="0.2"/>
    <row r="256" s="41" customFormat="1" ht="12.75" x14ac:dyDescent="0.2"/>
    <row r="257" s="41" customFormat="1" ht="12.75" x14ac:dyDescent="0.2"/>
    <row r="258" s="41" customFormat="1" ht="12.75" x14ac:dyDescent="0.2"/>
    <row r="259" s="41" customFormat="1" ht="12.75" x14ac:dyDescent="0.2"/>
    <row r="260" s="41" customFormat="1" ht="12.75" x14ac:dyDescent="0.2"/>
    <row r="261" s="41" customFormat="1" ht="12.75" x14ac:dyDescent="0.2"/>
    <row r="262" s="41" customFormat="1" ht="12.75" x14ac:dyDescent="0.2"/>
    <row r="263" s="41" customFormat="1" ht="12.75" x14ac:dyDescent="0.2"/>
    <row r="264" s="41" customFormat="1" ht="12.75" x14ac:dyDescent="0.2"/>
    <row r="265" s="41" customFormat="1" ht="12.75" x14ac:dyDescent="0.2"/>
    <row r="266" s="41" customFormat="1" ht="12.75" x14ac:dyDescent="0.2"/>
    <row r="267" s="41" customFormat="1" ht="12.75" x14ac:dyDescent="0.2"/>
    <row r="268" s="41" customFormat="1" ht="12.75" x14ac:dyDescent="0.2"/>
    <row r="269" s="41" customFormat="1" ht="12.75" x14ac:dyDescent="0.2"/>
    <row r="270" s="41" customFormat="1" ht="12.75" x14ac:dyDescent="0.2"/>
    <row r="271" s="41" customFormat="1" ht="12.75" x14ac:dyDescent="0.2"/>
    <row r="272" s="41" customFormat="1" ht="12.75" x14ac:dyDescent="0.2"/>
    <row r="273" s="41" customFormat="1" ht="12.75" x14ac:dyDescent="0.2"/>
    <row r="274" s="41" customFormat="1" ht="12.75" x14ac:dyDescent="0.2"/>
    <row r="275" s="41" customFormat="1" ht="12.75" x14ac:dyDescent="0.2"/>
    <row r="276" s="41" customFormat="1" ht="12.75" x14ac:dyDescent="0.2"/>
    <row r="277" s="41" customFormat="1" ht="12.75" x14ac:dyDescent="0.2"/>
    <row r="278" s="41" customFormat="1" ht="12.75" x14ac:dyDescent="0.2"/>
    <row r="279" s="41" customFormat="1" ht="12.75" x14ac:dyDescent="0.2"/>
    <row r="280" s="41" customFormat="1" ht="12.75" x14ac:dyDescent="0.2"/>
    <row r="281" s="41" customFormat="1" ht="12.75" x14ac:dyDescent="0.2"/>
    <row r="282" s="41" customFormat="1" ht="12.75" x14ac:dyDescent="0.2"/>
    <row r="283" s="41" customFormat="1" ht="12.75" x14ac:dyDescent="0.2"/>
    <row r="284" s="41" customFormat="1" ht="12.75" x14ac:dyDescent="0.2"/>
    <row r="285" s="41" customFormat="1" ht="12.75" x14ac:dyDescent="0.2"/>
    <row r="286" s="41" customFormat="1" ht="12.75" x14ac:dyDescent="0.2"/>
    <row r="287" s="41" customFormat="1" ht="12.75" x14ac:dyDescent="0.2"/>
    <row r="288" s="41" customFormat="1" ht="12.75" x14ac:dyDescent="0.2"/>
    <row r="289" s="41" customFormat="1" ht="12.75" x14ac:dyDescent="0.2"/>
    <row r="290" s="41" customFormat="1" ht="12.75" x14ac:dyDescent="0.2"/>
    <row r="291" s="41" customFormat="1" ht="12.75" x14ac:dyDescent="0.2"/>
    <row r="292" s="41" customFormat="1" ht="12.75" x14ac:dyDescent="0.2"/>
    <row r="293" s="41" customFormat="1" ht="12.75" x14ac:dyDescent="0.2"/>
    <row r="294" s="41" customFormat="1" ht="12.75" x14ac:dyDescent="0.2"/>
    <row r="295" s="41" customFormat="1" ht="12.75" x14ac:dyDescent="0.2"/>
    <row r="296" s="41" customFormat="1" ht="12.75" x14ac:dyDescent="0.2"/>
    <row r="297" s="41" customFormat="1" ht="12.75" x14ac:dyDescent="0.2"/>
    <row r="298" s="41" customFormat="1" ht="12.75" x14ac:dyDescent="0.2"/>
    <row r="299" s="41" customFormat="1" ht="12.75" x14ac:dyDescent="0.2"/>
    <row r="300" s="41" customFormat="1" ht="12.75" x14ac:dyDescent="0.2"/>
    <row r="301" s="41" customFormat="1" ht="12.75" x14ac:dyDescent="0.2"/>
    <row r="302" s="41" customFormat="1" ht="12.75" x14ac:dyDescent="0.2"/>
    <row r="303" s="41" customFormat="1" ht="12.75" x14ac:dyDescent="0.2"/>
    <row r="304" s="41" customFormat="1" ht="12.75" x14ac:dyDescent="0.2"/>
    <row r="305" s="41" customFormat="1" ht="12.75" x14ac:dyDescent="0.2"/>
    <row r="306" s="41" customFormat="1" ht="12.75" x14ac:dyDescent="0.2"/>
    <row r="307" s="41" customFormat="1" ht="12.75" x14ac:dyDescent="0.2"/>
    <row r="308" s="41" customFormat="1" ht="12.75" x14ac:dyDescent="0.2"/>
    <row r="309" s="41" customFormat="1" ht="12.75" x14ac:dyDescent="0.2"/>
    <row r="310" s="41" customFormat="1" ht="12.75" x14ac:dyDescent="0.2"/>
    <row r="311" s="41" customFormat="1" ht="12.75" x14ac:dyDescent="0.2"/>
    <row r="312" s="41" customFormat="1" ht="12.75" x14ac:dyDescent="0.2"/>
    <row r="313" s="41" customFormat="1" ht="12.75" x14ac:dyDescent="0.2"/>
    <row r="314" s="41" customFormat="1" ht="12.75" x14ac:dyDescent="0.2"/>
    <row r="315" s="41" customFormat="1" ht="12.75" x14ac:dyDescent="0.2"/>
    <row r="316" s="41" customFormat="1" ht="12.75" x14ac:dyDescent="0.2"/>
    <row r="317" s="41" customFormat="1" ht="12.75" x14ac:dyDescent="0.2"/>
    <row r="318" s="41" customFormat="1" ht="12.75" x14ac:dyDescent="0.2"/>
    <row r="319" s="41" customFormat="1" ht="12.75" x14ac:dyDescent="0.2"/>
    <row r="320" s="41" customFormat="1" ht="12.75" x14ac:dyDescent="0.2"/>
    <row r="321" s="41" customFormat="1" ht="12.75" x14ac:dyDescent="0.2"/>
    <row r="322" s="41" customFormat="1" ht="12.75" x14ac:dyDescent="0.2"/>
    <row r="323" s="41" customFormat="1" ht="12.75" x14ac:dyDescent="0.2"/>
    <row r="324" s="41" customFormat="1" ht="12.75" x14ac:dyDescent="0.2"/>
    <row r="325" s="41" customFormat="1" ht="12.75" x14ac:dyDescent="0.2"/>
    <row r="326" s="41" customFormat="1" ht="12.75" x14ac:dyDescent="0.2"/>
    <row r="327" s="41" customFormat="1" ht="12.75" x14ac:dyDescent="0.2"/>
    <row r="328" s="41" customFormat="1" ht="12.75" x14ac:dyDescent="0.2"/>
    <row r="329" s="41" customFormat="1" ht="12.75" x14ac:dyDescent="0.2"/>
    <row r="330" s="41" customFormat="1" ht="12.75" x14ac:dyDescent="0.2"/>
    <row r="331" s="41" customFormat="1" ht="12.75" x14ac:dyDescent="0.2"/>
    <row r="332" s="41" customFormat="1" ht="12.75" x14ac:dyDescent="0.2"/>
    <row r="333" s="41" customFormat="1" ht="12.75" x14ac:dyDescent="0.2"/>
    <row r="334" s="41" customFormat="1" ht="12.75" x14ac:dyDescent="0.2"/>
    <row r="335" s="41" customFormat="1" ht="12.75" x14ac:dyDescent="0.2"/>
    <row r="336" s="41" customFormat="1" ht="12.75" x14ac:dyDescent="0.2"/>
    <row r="337" s="41" customFormat="1" ht="12.75" x14ac:dyDescent="0.2"/>
    <row r="338" s="41" customFormat="1" ht="12.75" x14ac:dyDescent="0.2"/>
    <row r="339" s="41" customFormat="1" ht="12.75" x14ac:dyDescent="0.2"/>
    <row r="340" s="41" customFormat="1" ht="12.75" x14ac:dyDescent="0.2"/>
    <row r="341" s="41" customFormat="1" ht="12.75" x14ac:dyDescent="0.2"/>
    <row r="342" s="41" customFormat="1" ht="12.75" x14ac:dyDescent="0.2"/>
    <row r="343" s="41" customFormat="1" ht="12.75" x14ac:dyDescent="0.2"/>
    <row r="344" s="41" customFormat="1" ht="12.75" x14ac:dyDescent="0.2"/>
    <row r="345" s="41" customFormat="1" ht="12.75" x14ac:dyDescent="0.2"/>
    <row r="346" s="41" customFormat="1" ht="12.75" x14ac:dyDescent="0.2"/>
    <row r="347" s="41" customFormat="1" ht="12.75" x14ac:dyDescent="0.2"/>
    <row r="348" s="41" customFormat="1" ht="12.75" x14ac:dyDescent="0.2"/>
    <row r="349" s="41" customFormat="1" ht="12.75" x14ac:dyDescent="0.2"/>
    <row r="350" s="41" customFormat="1" ht="12.75" x14ac:dyDescent="0.2"/>
    <row r="351" s="41" customFormat="1" ht="12.75" x14ac:dyDescent="0.2"/>
    <row r="352" s="41" customFormat="1" ht="12.75" x14ac:dyDescent="0.2"/>
    <row r="353" s="41" customFormat="1" ht="12.75" x14ac:dyDescent="0.2"/>
    <row r="354" s="41" customFormat="1" ht="12.75" x14ac:dyDescent="0.2"/>
    <row r="355" s="41" customFormat="1" ht="12.75" x14ac:dyDescent="0.2"/>
    <row r="356" s="41" customFormat="1" ht="12.75" x14ac:dyDescent="0.2"/>
    <row r="357" s="41" customFormat="1" ht="12.75" x14ac:dyDescent="0.2"/>
    <row r="358" s="41" customFormat="1" ht="12.75" x14ac:dyDescent="0.2"/>
    <row r="359" s="41" customFormat="1" ht="12.75" x14ac:dyDescent="0.2"/>
    <row r="360" s="41" customFormat="1" ht="12.75" x14ac:dyDescent="0.2"/>
    <row r="361" s="41" customFormat="1" ht="12.75" x14ac:dyDescent="0.2"/>
    <row r="362" s="41" customFormat="1" ht="12.75" x14ac:dyDescent="0.2"/>
    <row r="363" s="41" customFormat="1" ht="12.75" x14ac:dyDescent="0.2"/>
    <row r="364" s="41" customFormat="1" ht="12.75" x14ac:dyDescent="0.2"/>
    <row r="365" s="41" customFormat="1" ht="12.75" x14ac:dyDescent="0.2"/>
    <row r="366" s="41" customFormat="1" ht="12.75" x14ac:dyDescent="0.2"/>
    <row r="367" s="41" customFormat="1" ht="12.75" x14ac:dyDescent="0.2"/>
    <row r="368" s="41" customFormat="1" ht="12.75" x14ac:dyDescent="0.2"/>
    <row r="369" s="41" customFormat="1" ht="12.75" x14ac:dyDescent="0.2"/>
    <row r="370" s="41" customFormat="1" ht="12.75" x14ac:dyDescent="0.2"/>
    <row r="371" s="41" customFormat="1" ht="12.75" x14ac:dyDescent="0.2"/>
    <row r="372" s="41" customFormat="1" ht="12.75" x14ac:dyDescent="0.2"/>
    <row r="373" s="41" customFormat="1" ht="12.75" x14ac:dyDescent="0.2"/>
    <row r="374" s="41" customFormat="1" ht="12.75" x14ac:dyDescent="0.2"/>
    <row r="375" s="41" customFormat="1" ht="12.75" x14ac:dyDescent="0.2"/>
    <row r="376" s="41" customFormat="1" ht="12.75" x14ac:dyDescent="0.2"/>
    <row r="377" s="41" customFormat="1" ht="12.75" x14ac:dyDescent="0.2"/>
    <row r="378" s="41" customFormat="1" ht="12.75" x14ac:dyDescent="0.2"/>
    <row r="379" s="41" customFormat="1" ht="12.75" x14ac:dyDescent="0.2"/>
    <row r="380" s="41" customFormat="1" ht="12.75" x14ac:dyDescent="0.2"/>
    <row r="381" s="41" customFormat="1" ht="12.75" x14ac:dyDescent="0.2"/>
    <row r="382" s="41" customFormat="1" ht="12.75" x14ac:dyDescent="0.2"/>
    <row r="383" s="41" customFormat="1" ht="12.75" x14ac:dyDescent="0.2"/>
    <row r="384" s="41" customFormat="1" ht="12.75" x14ac:dyDescent="0.2"/>
    <row r="385" s="41" customFormat="1" ht="12.75" x14ac:dyDescent="0.2"/>
    <row r="386" s="41" customFormat="1" ht="12.75" x14ac:dyDescent="0.2"/>
    <row r="387" s="41" customFormat="1" ht="12.75" x14ac:dyDescent="0.2"/>
    <row r="388" s="41" customFormat="1" ht="12.75" x14ac:dyDescent="0.2"/>
    <row r="389" s="41" customFormat="1" ht="12.75" x14ac:dyDescent="0.2"/>
    <row r="390" s="41" customFormat="1" ht="12.75" x14ac:dyDescent="0.2"/>
    <row r="391" s="41" customFormat="1" ht="12.75" x14ac:dyDescent="0.2"/>
    <row r="392" s="41" customFormat="1" ht="12.75" x14ac:dyDescent="0.2"/>
    <row r="393" s="41" customFormat="1" ht="12.75" x14ac:dyDescent="0.2"/>
    <row r="394" s="41" customFormat="1" ht="12.75" x14ac:dyDescent="0.2"/>
    <row r="395" s="41" customFormat="1" ht="12.75" x14ac:dyDescent="0.2"/>
    <row r="396" s="41" customFormat="1" ht="12.75" x14ac:dyDescent="0.2"/>
    <row r="397" s="41" customFormat="1" ht="12.75" x14ac:dyDescent="0.2"/>
    <row r="398" s="41" customFormat="1" ht="12.75" x14ac:dyDescent="0.2"/>
    <row r="399" s="41" customFormat="1" ht="12.75" x14ac:dyDescent="0.2"/>
    <row r="400" s="41" customFormat="1" ht="12.75" x14ac:dyDescent="0.2"/>
    <row r="401" s="41" customFormat="1" ht="12.75" x14ac:dyDescent="0.2"/>
    <row r="402" s="41" customFormat="1" ht="12.75" x14ac:dyDescent="0.2"/>
    <row r="403" s="41" customFormat="1" ht="12.75" x14ac:dyDescent="0.2"/>
    <row r="404" s="41" customFormat="1" ht="12.75" x14ac:dyDescent="0.2"/>
    <row r="405" s="41" customFormat="1" ht="12.75" x14ac:dyDescent="0.2"/>
    <row r="406" s="41" customFormat="1" ht="12.75" x14ac:dyDescent="0.2"/>
    <row r="407" s="41" customFormat="1" ht="12.75" x14ac:dyDescent="0.2"/>
    <row r="408" s="41" customFormat="1" ht="12.75" x14ac:dyDescent="0.2"/>
    <row r="409" s="41" customFormat="1" ht="12.75" x14ac:dyDescent="0.2"/>
    <row r="410" s="41" customFormat="1" ht="12.75" x14ac:dyDescent="0.2"/>
    <row r="411" s="41" customFormat="1" ht="12.75" x14ac:dyDescent="0.2"/>
    <row r="412" s="41" customFormat="1" ht="12.75" x14ac:dyDescent="0.2"/>
    <row r="413" s="41" customFormat="1" ht="12.75" x14ac:dyDescent="0.2"/>
    <row r="414" s="41" customFormat="1" ht="12.75" x14ac:dyDescent="0.2"/>
    <row r="415" s="41" customFormat="1" ht="12.75" x14ac:dyDescent="0.2"/>
    <row r="416" s="41" customFormat="1" ht="12.75" x14ac:dyDescent="0.2"/>
    <row r="417" s="41" customFormat="1" ht="12.75" x14ac:dyDescent="0.2"/>
    <row r="418" s="41" customFormat="1" ht="12.75" x14ac:dyDescent="0.2"/>
    <row r="419" s="41" customFormat="1" ht="12.75" x14ac:dyDescent="0.2"/>
    <row r="420" s="41" customFormat="1" ht="12.75" x14ac:dyDescent="0.2"/>
    <row r="421" s="41" customFormat="1" ht="12.75" x14ac:dyDescent="0.2"/>
    <row r="422" s="41" customFormat="1" ht="12.75" x14ac:dyDescent="0.2"/>
    <row r="423" s="41" customFormat="1" ht="12.75" x14ac:dyDescent="0.2"/>
    <row r="424" s="41" customFormat="1" ht="12.75" x14ac:dyDescent="0.2"/>
    <row r="425" s="41" customFormat="1" ht="12.75" x14ac:dyDescent="0.2"/>
    <row r="426" s="41" customFormat="1" ht="12.75" x14ac:dyDescent="0.2"/>
    <row r="427" s="41" customFormat="1" ht="12.75" x14ac:dyDescent="0.2"/>
    <row r="428" s="41" customFormat="1" ht="12.75" x14ac:dyDescent="0.2"/>
    <row r="429" s="41" customFormat="1" ht="12.75" x14ac:dyDescent="0.2"/>
    <row r="430" s="41" customFormat="1" ht="12.75" x14ac:dyDescent="0.2"/>
    <row r="431" s="41" customFormat="1" ht="12.75" x14ac:dyDescent="0.2"/>
    <row r="432" s="41" customFormat="1" ht="12.75" x14ac:dyDescent="0.2"/>
    <row r="433" s="41" customFormat="1" ht="12.75" x14ac:dyDescent="0.2"/>
    <row r="434" s="41" customFormat="1" ht="12.75" x14ac:dyDescent="0.2"/>
    <row r="435" s="41" customFormat="1" ht="12.75" x14ac:dyDescent="0.2"/>
    <row r="436" s="41" customFormat="1" ht="12.75" x14ac:dyDescent="0.2"/>
    <row r="437" s="41" customFormat="1" ht="12.75" x14ac:dyDescent="0.2"/>
    <row r="438" s="41" customFormat="1" ht="12.75" x14ac:dyDescent="0.2"/>
    <row r="439" s="41" customFormat="1" ht="12.75" x14ac:dyDescent="0.2"/>
    <row r="440" s="41" customFormat="1" ht="12.75" x14ac:dyDescent="0.2"/>
    <row r="441" s="41" customFormat="1" ht="12.75" x14ac:dyDescent="0.2"/>
    <row r="442" s="41" customFormat="1" ht="12.75" x14ac:dyDescent="0.2"/>
    <row r="443" s="41" customFormat="1" ht="12.75" x14ac:dyDescent="0.2"/>
    <row r="444" s="41" customFormat="1" ht="12.75" x14ac:dyDescent="0.2"/>
    <row r="445" s="41" customFormat="1" ht="12.75" x14ac:dyDescent="0.2"/>
    <row r="446" s="41" customFormat="1" ht="12.75" x14ac:dyDescent="0.2"/>
    <row r="447" s="41" customFormat="1" ht="12.75" x14ac:dyDescent="0.2"/>
    <row r="448" s="41" customFormat="1" ht="12.75" x14ac:dyDescent="0.2"/>
    <row r="449" s="41" customFormat="1" ht="12.75" x14ac:dyDescent="0.2"/>
    <row r="450" s="41" customFormat="1" ht="12.75" x14ac:dyDescent="0.2"/>
    <row r="451" s="41" customFormat="1" ht="12.75" x14ac:dyDescent="0.2"/>
    <row r="452" s="41" customFormat="1" ht="12.75" x14ac:dyDescent="0.2"/>
    <row r="453" s="41" customFormat="1" ht="12.75" x14ac:dyDescent="0.2"/>
    <row r="454" s="41" customFormat="1" ht="12.75" x14ac:dyDescent="0.2"/>
    <row r="455" s="41" customFormat="1" ht="12.75" x14ac:dyDescent="0.2"/>
    <row r="456" s="41" customFormat="1" ht="12.75" x14ac:dyDescent="0.2"/>
    <row r="457" s="41" customFormat="1" ht="12.75" x14ac:dyDescent="0.2"/>
    <row r="458" s="41" customFormat="1" ht="12.75" x14ac:dyDescent="0.2"/>
    <row r="459" s="41" customFormat="1" ht="12.75" x14ac:dyDescent="0.2"/>
    <row r="460" s="41" customFormat="1" ht="12.75" x14ac:dyDescent="0.2"/>
    <row r="461" s="41" customFormat="1" ht="12.75" x14ac:dyDescent="0.2"/>
    <row r="462" s="41" customFormat="1" ht="12.75" x14ac:dyDescent="0.2"/>
    <row r="463" s="41" customFormat="1" ht="12.75" x14ac:dyDescent="0.2"/>
    <row r="464" s="41" customFormat="1" ht="12.75" x14ac:dyDescent="0.2"/>
    <row r="465" s="41" customFormat="1" ht="12.75" x14ac:dyDescent="0.2"/>
    <row r="466" s="41" customFormat="1" ht="12.75" x14ac:dyDescent="0.2"/>
    <row r="467" s="41" customFormat="1" ht="12.75" x14ac:dyDescent="0.2"/>
    <row r="468" s="41" customFormat="1" ht="12.75" x14ac:dyDescent="0.2"/>
    <row r="469" s="41" customFormat="1" ht="12.75" x14ac:dyDescent="0.2"/>
    <row r="470" s="41" customFormat="1" ht="12.75" x14ac:dyDescent="0.2"/>
    <row r="471" s="41" customFormat="1" ht="12.75" x14ac:dyDescent="0.2"/>
    <row r="472" s="41" customFormat="1" ht="12.75" x14ac:dyDescent="0.2"/>
    <row r="473" s="41" customFormat="1" ht="12.75" x14ac:dyDescent="0.2"/>
    <row r="474" s="41" customFormat="1" ht="12.75" x14ac:dyDescent="0.2"/>
    <row r="475" s="41" customFormat="1" ht="12.75" x14ac:dyDescent="0.2"/>
    <row r="476" s="41" customFormat="1" ht="12.75" x14ac:dyDescent="0.2"/>
    <row r="477" s="41" customFormat="1" ht="12.75" x14ac:dyDescent="0.2"/>
    <row r="478" s="41" customFormat="1" ht="12.75" x14ac:dyDescent="0.2"/>
    <row r="479" s="41" customFormat="1" ht="12.75" x14ac:dyDescent="0.2"/>
    <row r="480" s="41" customFormat="1" ht="12.75" x14ac:dyDescent="0.2"/>
    <row r="481" s="41" customFormat="1" ht="12.75" x14ac:dyDescent="0.2"/>
    <row r="482" s="41" customFormat="1" ht="12.75" x14ac:dyDescent="0.2"/>
    <row r="483" s="41" customFormat="1" ht="12.75" x14ac:dyDescent="0.2"/>
    <row r="484" s="41" customFormat="1" ht="12.75" x14ac:dyDescent="0.2"/>
    <row r="485" s="41" customFormat="1" ht="12.75" x14ac:dyDescent="0.2"/>
    <row r="486" s="41" customFormat="1" ht="12.75" x14ac:dyDescent="0.2"/>
    <row r="487" s="41" customFormat="1" ht="12.75" x14ac:dyDescent="0.2"/>
    <row r="488" s="41" customFormat="1" ht="12.75" x14ac:dyDescent="0.2"/>
    <row r="489" s="41" customFormat="1" ht="12.75" x14ac:dyDescent="0.2"/>
    <row r="490" s="41" customFormat="1" ht="12.75" x14ac:dyDescent="0.2"/>
    <row r="491" s="41" customFormat="1" ht="12.75" x14ac:dyDescent="0.2"/>
    <row r="492" s="41" customFormat="1" ht="12.75" x14ac:dyDescent="0.2"/>
    <row r="493" s="41" customFormat="1" ht="12.75" x14ac:dyDescent="0.2"/>
    <row r="494" s="41" customFormat="1" ht="12.75" x14ac:dyDescent="0.2"/>
    <row r="495" s="41" customFormat="1" ht="12.75" x14ac:dyDescent="0.2"/>
    <row r="496" s="41" customFormat="1" ht="12.75" x14ac:dyDescent="0.2"/>
    <row r="497" s="41" customFormat="1" ht="12.75" x14ac:dyDescent="0.2"/>
    <row r="498" s="41" customFormat="1" ht="12.75" x14ac:dyDescent="0.2"/>
    <row r="499" s="41" customFormat="1" ht="12.75" x14ac:dyDescent="0.2"/>
    <row r="500" s="41" customFormat="1" ht="12.75" x14ac:dyDescent="0.2"/>
    <row r="501" s="41" customFormat="1" ht="12.75" x14ac:dyDescent="0.2"/>
    <row r="502" s="41" customFormat="1" ht="12.75" x14ac:dyDescent="0.2"/>
    <row r="503" s="41" customFormat="1" ht="12.75" x14ac:dyDescent="0.2"/>
    <row r="504" s="41" customFormat="1" ht="12.75" x14ac:dyDescent="0.2"/>
    <row r="505" s="41" customFormat="1" ht="12.75" x14ac:dyDescent="0.2"/>
    <row r="506" s="41" customFormat="1" ht="12.75" x14ac:dyDescent="0.2"/>
    <row r="507" s="41" customFormat="1" ht="12.75" x14ac:dyDescent="0.2"/>
    <row r="508" s="41" customFormat="1" ht="12.75" x14ac:dyDescent="0.2"/>
    <row r="509" s="41" customFormat="1" ht="12.75" x14ac:dyDescent="0.2"/>
    <row r="510" s="41" customFormat="1" ht="12.75" x14ac:dyDescent="0.2"/>
    <row r="511" s="41" customFormat="1" ht="12.75" x14ac:dyDescent="0.2"/>
    <row r="512" s="41" customFormat="1" ht="12.75" x14ac:dyDescent="0.2"/>
    <row r="513" s="41" customFormat="1" ht="12.75" x14ac:dyDescent="0.2"/>
    <row r="514" s="41" customFormat="1" ht="12.75" x14ac:dyDescent="0.2"/>
    <row r="515" s="41" customFormat="1" ht="12.75" x14ac:dyDescent="0.2"/>
    <row r="516" s="41" customFormat="1" ht="12.75" x14ac:dyDescent="0.2"/>
    <row r="517" s="41" customFormat="1" ht="12.75" x14ac:dyDescent="0.2"/>
    <row r="518" s="41" customFormat="1" ht="12.75" x14ac:dyDescent="0.2"/>
    <row r="519" s="41" customFormat="1" ht="12.75" x14ac:dyDescent="0.2"/>
    <row r="520" s="41" customFormat="1" ht="12.75" x14ac:dyDescent="0.2"/>
    <row r="521" s="41" customFormat="1" ht="12.75" x14ac:dyDescent="0.2"/>
    <row r="522" s="41" customFormat="1" ht="12.75" x14ac:dyDescent="0.2"/>
    <row r="523" s="41" customFormat="1" ht="12.75" x14ac:dyDescent="0.2"/>
    <row r="524" s="41" customFormat="1" ht="12.75" x14ac:dyDescent="0.2"/>
    <row r="525" s="41" customFormat="1" ht="12.75" x14ac:dyDescent="0.2"/>
    <row r="526" s="41" customFormat="1" ht="12.75" x14ac:dyDescent="0.2"/>
    <row r="527" s="41" customFormat="1" ht="12.75" x14ac:dyDescent="0.2"/>
    <row r="528" s="41" customFormat="1" ht="12.75" x14ac:dyDescent="0.2"/>
    <row r="529" s="41" customFormat="1" ht="12.75" x14ac:dyDescent="0.2"/>
    <row r="530" s="41" customFormat="1" ht="12.75" x14ac:dyDescent="0.2"/>
    <row r="531" s="41" customFormat="1" ht="12.75" x14ac:dyDescent="0.2"/>
    <row r="532" s="41" customFormat="1" ht="12.75" x14ac:dyDescent="0.2"/>
    <row r="533" s="41" customFormat="1" ht="12.75" x14ac:dyDescent="0.2"/>
    <row r="534" s="41" customFormat="1" ht="12.75" x14ac:dyDescent="0.2"/>
    <row r="535" s="41" customFormat="1" ht="12.75" x14ac:dyDescent="0.2"/>
    <row r="536" s="41" customFormat="1" ht="12.75" x14ac:dyDescent="0.2"/>
    <row r="537" s="41" customFormat="1" ht="12.75" x14ac:dyDescent="0.2"/>
    <row r="538" s="41" customFormat="1" ht="12.75" x14ac:dyDescent="0.2"/>
    <row r="539" s="41" customFormat="1" ht="12.75" x14ac:dyDescent="0.2"/>
    <row r="540" s="41" customFormat="1" ht="12.75" x14ac:dyDescent="0.2"/>
    <row r="541" s="41" customFormat="1" ht="12.75" x14ac:dyDescent="0.2"/>
    <row r="542" s="41" customFormat="1" ht="12.75" x14ac:dyDescent="0.2"/>
    <row r="543" s="41" customFormat="1" ht="12.75" x14ac:dyDescent="0.2"/>
    <row r="544" s="41" customFormat="1" ht="12.75" x14ac:dyDescent="0.2"/>
    <row r="545" s="41" customFormat="1" ht="12.75" x14ac:dyDescent="0.2"/>
    <row r="546" s="41" customFormat="1" ht="12.75" x14ac:dyDescent="0.2"/>
    <row r="547" s="41" customFormat="1" ht="12.75" x14ac:dyDescent="0.2"/>
    <row r="548" s="41" customFormat="1" ht="12.75" x14ac:dyDescent="0.2"/>
    <row r="549" s="41" customFormat="1" ht="12.75" x14ac:dyDescent="0.2"/>
    <row r="550" s="41" customFormat="1" ht="12.75" x14ac:dyDescent="0.2"/>
    <row r="551" s="41" customFormat="1" ht="12.75" x14ac:dyDescent="0.2"/>
    <row r="552" s="41" customFormat="1" ht="12.75" x14ac:dyDescent="0.2"/>
    <row r="553" s="41" customFormat="1" ht="12.75" x14ac:dyDescent="0.2"/>
    <row r="554" s="41" customFormat="1" ht="12.75" x14ac:dyDescent="0.2"/>
    <row r="555" s="41" customFormat="1" ht="12.75" x14ac:dyDescent="0.2"/>
    <row r="556" s="41" customFormat="1" ht="12.75" x14ac:dyDescent="0.2"/>
    <row r="557" s="41" customFormat="1" ht="12.75" x14ac:dyDescent="0.2"/>
    <row r="558" s="41" customFormat="1" ht="12.75" x14ac:dyDescent="0.2"/>
    <row r="559" s="41" customFormat="1" ht="12.75" x14ac:dyDescent="0.2"/>
    <row r="560" s="41" customFormat="1" ht="12.75" x14ac:dyDescent="0.2"/>
    <row r="561" s="41" customFormat="1" ht="12.75" x14ac:dyDescent="0.2"/>
    <row r="562" s="41" customFormat="1" ht="12.75" x14ac:dyDescent="0.2"/>
    <row r="563" s="41" customFormat="1" ht="12.75" x14ac:dyDescent="0.2"/>
    <row r="564" s="41" customFormat="1" ht="12.75" x14ac:dyDescent="0.2"/>
    <row r="565" s="41" customFormat="1" ht="12.75" x14ac:dyDescent="0.2"/>
    <row r="566" s="41" customFormat="1" ht="12.75" x14ac:dyDescent="0.2"/>
    <row r="567" s="41" customFormat="1" ht="12.75" x14ac:dyDescent="0.2"/>
    <row r="568" s="41" customFormat="1" ht="12.75" x14ac:dyDescent="0.2"/>
    <row r="569" s="41" customFormat="1" ht="12.75" x14ac:dyDescent="0.2"/>
    <row r="570" s="41" customFormat="1" ht="12.75" x14ac:dyDescent="0.2"/>
    <row r="571" s="41" customFormat="1" ht="12.75" x14ac:dyDescent="0.2"/>
    <row r="572" s="41" customFormat="1" ht="12.75" x14ac:dyDescent="0.2"/>
    <row r="573" s="41" customFormat="1" ht="12.75" x14ac:dyDescent="0.2"/>
    <row r="574" s="41" customFormat="1" ht="12.75" x14ac:dyDescent="0.2"/>
    <row r="575" s="41" customFormat="1" ht="12.75" x14ac:dyDescent="0.2"/>
    <row r="576" s="41" customFormat="1" ht="12.75" x14ac:dyDescent="0.2"/>
    <row r="577" s="41" customFormat="1" ht="12.75" x14ac:dyDescent="0.2"/>
    <row r="578" s="41" customFormat="1" ht="12.75" x14ac:dyDescent="0.2"/>
    <row r="579" s="41" customFormat="1" ht="12.75" x14ac:dyDescent="0.2"/>
    <row r="580" s="41" customFormat="1" ht="12.75" x14ac:dyDescent="0.2"/>
    <row r="581" s="41" customFormat="1" ht="12.75" x14ac:dyDescent="0.2"/>
    <row r="582" s="41" customFormat="1" ht="12.75" x14ac:dyDescent="0.2"/>
    <row r="583" s="41" customFormat="1" ht="12.75" x14ac:dyDescent="0.2"/>
    <row r="584" s="41" customFormat="1" ht="12.75" x14ac:dyDescent="0.2"/>
    <row r="585" s="41" customFormat="1" ht="12.75" x14ac:dyDescent="0.2"/>
    <row r="586" s="41" customFormat="1" ht="12.75" x14ac:dyDescent="0.2"/>
    <row r="587" s="41" customFormat="1" ht="12.75" x14ac:dyDescent="0.2"/>
    <row r="588" s="41" customFormat="1" ht="12.75" x14ac:dyDescent="0.2"/>
    <row r="589" s="41" customFormat="1" ht="12.75" x14ac:dyDescent="0.2"/>
    <row r="590" s="41" customFormat="1" ht="12.75" x14ac:dyDescent="0.2"/>
    <row r="591" s="41" customFormat="1" ht="12.75" x14ac:dyDescent="0.2"/>
    <row r="592" s="41" customFormat="1" ht="12.75" x14ac:dyDescent="0.2"/>
    <row r="593" s="41" customFormat="1" ht="12.75" x14ac:dyDescent="0.2"/>
    <row r="594" s="41" customFormat="1" ht="12.75" x14ac:dyDescent="0.2"/>
    <row r="595" s="41" customFormat="1" ht="12.75" x14ac:dyDescent="0.2"/>
    <row r="596" s="41" customFormat="1" ht="12.75" x14ac:dyDescent="0.2"/>
    <row r="597" s="41" customFormat="1" ht="12.75" x14ac:dyDescent="0.2"/>
    <row r="598" s="41" customFormat="1" ht="12.75" x14ac:dyDescent="0.2"/>
    <row r="599" s="41" customFormat="1" ht="12.75" x14ac:dyDescent="0.2"/>
    <row r="600" s="41" customFormat="1" ht="12.75" x14ac:dyDescent="0.2"/>
    <row r="601" s="41" customFormat="1" ht="12.75" x14ac:dyDescent="0.2"/>
    <row r="602" s="41" customFormat="1" ht="12.75" x14ac:dyDescent="0.2"/>
    <row r="603" s="41" customFormat="1" ht="12.75" x14ac:dyDescent="0.2"/>
    <row r="604" s="41" customFormat="1" ht="12.75" x14ac:dyDescent="0.2"/>
    <row r="605" s="41" customFormat="1" ht="12.75" x14ac:dyDescent="0.2"/>
    <row r="606" s="41" customFormat="1" ht="12.75" x14ac:dyDescent="0.2"/>
    <row r="607" s="41" customFormat="1" ht="12.75" x14ac:dyDescent="0.2"/>
    <row r="608" s="41" customFormat="1" ht="12.75" x14ac:dyDescent="0.2"/>
    <row r="609" s="41" customFormat="1" ht="12.75" x14ac:dyDescent="0.2"/>
    <row r="610" s="41" customFormat="1" ht="12.75" x14ac:dyDescent="0.2"/>
    <row r="611" s="41" customFormat="1" ht="12.75" x14ac:dyDescent="0.2"/>
    <row r="612" s="41" customFormat="1" ht="12.75" x14ac:dyDescent="0.2"/>
    <row r="613" s="41" customFormat="1" ht="12.75" x14ac:dyDescent="0.2"/>
    <row r="614" s="41" customFormat="1" ht="12.75" x14ac:dyDescent="0.2"/>
    <row r="615" s="41" customFormat="1" ht="12.75" x14ac:dyDescent="0.2"/>
    <row r="616" s="41" customFormat="1" ht="12.75" x14ac:dyDescent="0.2"/>
    <row r="617" s="41" customFormat="1" ht="12.75" x14ac:dyDescent="0.2"/>
    <row r="618" s="41" customFormat="1" ht="12.75" x14ac:dyDescent="0.2"/>
    <row r="619" s="41" customFormat="1" ht="12.75" x14ac:dyDescent="0.2"/>
    <row r="620" s="41" customFormat="1" ht="12.75" x14ac:dyDescent="0.2"/>
    <row r="621" s="41" customFormat="1" ht="12.75" x14ac:dyDescent="0.2"/>
    <row r="622" s="41" customFormat="1" ht="12.75" x14ac:dyDescent="0.2"/>
    <row r="623" s="41" customFormat="1" ht="12.75" x14ac:dyDescent="0.2"/>
    <row r="624" s="41" customFormat="1" ht="12.75" x14ac:dyDescent="0.2"/>
    <row r="625" s="41" customFormat="1" ht="12.75" x14ac:dyDescent="0.2"/>
    <row r="626" s="41" customFormat="1" ht="12.75" x14ac:dyDescent="0.2"/>
    <row r="627" s="41" customFormat="1" ht="12.75" x14ac:dyDescent="0.2"/>
    <row r="628" s="41" customFormat="1" ht="12.75" x14ac:dyDescent="0.2"/>
    <row r="629" s="41" customFormat="1" ht="12.75" x14ac:dyDescent="0.2"/>
    <row r="630" s="41" customFormat="1" ht="12.75" x14ac:dyDescent="0.2"/>
    <row r="631" s="41" customFormat="1" ht="12.75" x14ac:dyDescent="0.2"/>
    <row r="632" s="41" customFormat="1" ht="12.75" x14ac:dyDescent="0.2"/>
    <row r="633" s="41" customFormat="1" ht="12.75" x14ac:dyDescent="0.2"/>
    <row r="634" s="41" customFormat="1" ht="12.75" x14ac:dyDescent="0.2"/>
    <row r="635" s="41" customFormat="1" ht="12.75" x14ac:dyDescent="0.2"/>
    <row r="636" s="41" customFormat="1" ht="12.75" x14ac:dyDescent="0.2"/>
    <row r="637" s="41" customFormat="1" ht="12.75" x14ac:dyDescent="0.2"/>
    <row r="638" s="41" customFormat="1" ht="12.75" x14ac:dyDescent="0.2"/>
    <row r="639" s="41" customFormat="1" ht="12.75" x14ac:dyDescent="0.2"/>
    <row r="640" s="41" customFormat="1" ht="12.75" x14ac:dyDescent="0.2"/>
    <row r="641" s="41" customFormat="1" ht="12.75" x14ac:dyDescent="0.2"/>
    <row r="642" s="41" customFormat="1" ht="12.75" x14ac:dyDescent="0.2"/>
    <row r="643" s="41" customFormat="1" ht="12.75" x14ac:dyDescent="0.2"/>
    <row r="644" s="41" customFormat="1" ht="12.75" x14ac:dyDescent="0.2"/>
    <row r="645" s="41" customFormat="1" ht="12.75" x14ac:dyDescent="0.2"/>
    <row r="646" s="41" customFormat="1" ht="12.75" x14ac:dyDescent="0.2"/>
    <row r="647" s="41" customFormat="1" ht="12.75" x14ac:dyDescent="0.2"/>
    <row r="648" s="41" customFormat="1" ht="12.75" x14ac:dyDescent="0.2"/>
    <row r="649" s="41" customFormat="1" ht="12.75" x14ac:dyDescent="0.2"/>
    <row r="650" s="41" customFormat="1" ht="12.75" x14ac:dyDescent="0.2"/>
    <row r="651" s="41" customFormat="1" ht="12.75" x14ac:dyDescent="0.2"/>
    <row r="652" s="41" customFormat="1" ht="12.75" x14ac:dyDescent="0.2"/>
    <row r="653" s="41" customFormat="1" ht="12.75" x14ac:dyDescent="0.2"/>
    <row r="654" s="41" customFormat="1" ht="12.75" x14ac:dyDescent="0.2"/>
    <row r="655" s="41" customFormat="1" ht="12.75" x14ac:dyDescent="0.2"/>
    <row r="656" s="41" customFormat="1" ht="12.75" x14ac:dyDescent="0.2"/>
    <row r="657" s="41" customFormat="1" ht="12.75" x14ac:dyDescent="0.2"/>
    <row r="658" s="41" customFormat="1" ht="12.75" x14ac:dyDescent="0.2"/>
    <row r="659" s="41" customFormat="1" ht="12.75" x14ac:dyDescent="0.2"/>
    <row r="660" s="41" customFormat="1" ht="12.75" x14ac:dyDescent="0.2"/>
    <row r="661" s="41" customFormat="1" ht="12.75" x14ac:dyDescent="0.2"/>
    <row r="662" s="41" customFormat="1" ht="12.75" x14ac:dyDescent="0.2"/>
    <row r="663" s="41" customFormat="1" ht="12.75" x14ac:dyDescent="0.2"/>
    <row r="664" s="41" customFormat="1" ht="12.75" x14ac:dyDescent="0.2"/>
    <row r="665" s="41" customFormat="1" ht="12.75" x14ac:dyDescent="0.2"/>
    <row r="666" s="41" customFormat="1" ht="12.75" x14ac:dyDescent="0.2"/>
    <row r="667" s="41" customFormat="1" ht="12.75" x14ac:dyDescent="0.2"/>
    <row r="668" s="41" customFormat="1" ht="12.75" x14ac:dyDescent="0.2"/>
    <row r="669" s="41" customFormat="1" ht="12.75" x14ac:dyDescent="0.2"/>
    <row r="670" s="41" customFormat="1" ht="12.75" x14ac:dyDescent="0.2"/>
    <row r="671" s="41" customFormat="1" ht="12.75" x14ac:dyDescent="0.2"/>
    <row r="672" s="41" customFormat="1" ht="12.75" x14ac:dyDescent="0.2"/>
    <row r="673" s="41" customFormat="1" ht="12.75" x14ac:dyDescent="0.2"/>
    <row r="674" s="41" customFormat="1" ht="12.75" x14ac:dyDescent="0.2"/>
    <row r="675" s="41" customFormat="1" ht="12.75" x14ac:dyDescent="0.2"/>
    <row r="676" s="41" customFormat="1" ht="12.75" x14ac:dyDescent="0.2"/>
    <row r="677" s="41" customFormat="1" ht="12.75" x14ac:dyDescent="0.2"/>
    <row r="678" s="41" customFormat="1" ht="12.75" x14ac:dyDescent="0.2"/>
    <row r="679" s="41" customFormat="1" ht="12.75" x14ac:dyDescent="0.2"/>
    <row r="680" s="41" customFormat="1" ht="12.75" x14ac:dyDescent="0.2"/>
    <row r="681" s="41" customFormat="1" ht="12.75" x14ac:dyDescent="0.2"/>
    <row r="682" s="41" customFormat="1" ht="12.75" x14ac:dyDescent="0.2"/>
    <row r="683" s="41" customFormat="1" ht="12.75" x14ac:dyDescent="0.2"/>
    <row r="684" s="41" customFormat="1" ht="12.75" x14ac:dyDescent="0.2"/>
    <row r="685" s="41" customFormat="1" ht="12.75" x14ac:dyDescent="0.2"/>
    <row r="686" s="41" customFormat="1" ht="12.75" x14ac:dyDescent="0.2"/>
    <row r="687" s="41" customFormat="1" ht="12.75" x14ac:dyDescent="0.2"/>
    <row r="688" s="41" customFormat="1" ht="12.75" x14ac:dyDescent="0.2"/>
    <row r="689" s="41" customFormat="1" ht="12.75" x14ac:dyDescent="0.2"/>
    <row r="690" s="41" customFormat="1" ht="12.75" x14ac:dyDescent="0.2"/>
    <row r="691" s="41" customFormat="1" ht="12.75" x14ac:dyDescent="0.2"/>
    <row r="692" s="41" customFormat="1" ht="12.75" x14ac:dyDescent="0.2"/>
    <row r="693" s="41" customFormat="1" ht="12.75" x14ac:dyDescent="0.2"/>
    <row r="694" s="41" customFormat="1" ht="12.75" x14ac:dyDescent="0.2"/>
    <row r="695" s="41" customFormat="1" ht="12.75" x14ac:dyDescent="0.2"/>
    <row r="696" s="41" customFormat="1" ht="12.75" x14ac:dyDescent="0.2"/>
    <row r="697" s="41" customFormat="1" ht="12.75" x14ac:dyDescent="0.2"/>
    <row r="698" s="41" customFormat="1" ht="12.75" x14ac:dyDescent="0.2"/>
    <row r="699" s="41" customFormat="1" ht="12.75" x14ac:dyDescent="0.2"/>
    <row r="700" s="41" customFormat="1" ht="12.75" x14ac:dyDescent="0.2"/>
    <row r="701" s="41" customFormat="1" ht="12.75" x14ac:dyDescent="0.2"/>
    <row r="702" s="41" customFormat="1" ht="12.75" x14ac:dyDescent="0.2"/>
    <row r="703" s="41" customFormat="1" ht="12.75" x14ac:dyDescent="0.2"/>
    <row r="704" s="41" customFormat="1" ht="12.75" x14ac:dyDescent="0.2"/>
    <row r="705" s="41" customFormat="1" ht="12.75" x14ac:dyDescent="0.2"/>
    <row r="706" s="41" customFormat="1" ht="12.75" x14ac:dyDescent="0.2"/>
    <row r="707" s="41" customFormat="1" ht="12.75" x14ac:dyDescent="0.2"/>
    <row r="708" s="41" customFormat="1" ht="12.75" x14ac:dyDescent="0.2"/>
    <row r="709" s="41" customFormat="1" ht="12.75" x14ac:dyDescent="0.2"/>
    <row r="710" s="41" customFormat="1" ht="12.75" x14ac:dyDescent="0.2"/>
    <row r="711" s="41" customFormat="1" ht="12.75" x14ac:dyDescent="0.2"/>
    <row r="712" s="41" customFormat="1" ht="12.75" x14ac:dyDescent="0.2"/>
    <row r="713" s="41" customFormat="1" ht="12.75" x14ac:dyDescent="0.2"/>
    <row r="714" s="41" customFormat="1" ht="12.75" x14ac:dyDescent="0.2"/>
    <row r="715" s="41" customFormat="1" ht="12.75" x14ac:dyDescent="0.2"/>
    <row r="716" s="41" customFormat="1" ht="12.75" x14ac:dyDescent="0.2"/>
    <row r="717" s="41" customFormat="1" ht="12.75" x14ac:dyDescent="0.2"/>
    <row r="718" s="41" customFormat="1" ht="12.75" x14ac:dyDescent="0.2"/>
    <row r="719" s="41" customFormat="1" ht="12.75" x14ac:dyDescent="0.2"/>
    <row r="720" s="41" customFormat="1" ht="12.75" x14ac:dyDescent="0.2"/>
    <row r="721" s="41" customFormat="1" ht="12.75" x14ac:dyDescent="0.2"/>
    <row r="722" s="41" customFormat="1" ht="12.75" x14ac:dyDescent="0.2"/>
    <row r="723" s="41" customFormat="1" ht="12.75" x14ac:dyDescent="0.2"/>
    <row r="724" s="41" customFormat="1" ht="12.75" x14ac:dyDescent="0.2"/>
    <row r="725" s="41" customFormat="1" ht="12.75" x14ac:dyDescent="0.2"/>
    <row r="726" s="41" customFormat="1" ht="12.75" x14ac:dyDescent="0.2"/>
    <row r="727" s="41" customFormat="1" ht="12.75" x14ac:dyDescent="0.2"/>
    <row r="728" s="41" customFormat="1" ht="12.75" x14ac:dyDescent="0.2"/>
    <row r="729" s="41" customFormat="1" ht="12.75" x14ac:dyDescent="0.2"/>
    <row r="730" s="41" customFormat="1" ht="12.75" x14ac:dyDescent="0.2"/>
    <row r="731" s="41" customFormat="1" ht="12.75" x14ac:dyDescent="0.2"/>
    <row r="732" s="41" customFormat="1" ht="12.75" x14ac:dyDescent="0.2"/>
    <row r="733" s="41" customFormat="1" ht="12.75" x14ac:dyDescent="0.2"/>
    <row r="734" s="41" customFormat="1" ht="12.75" x14ac:dyDescent="0.2"/>
    <row r="735" s="41" customFormat="1" ht="12.75" x14ac:dyDescent="0.2"/>
    <row r="736" s="41" customFormat="1" ht="12.75" x14ac:dyDescent="0.2"/>
    <row r="737" s="41" customFormat="1" ht="12.75" x14ac:dyDescent="0.2"/>
    <row r="738" s="41" customFormat="1" ht="12.75" x14ac:dyDescent="0.2"/>
    <row r="739" s="41" customFormat="1" ht="12.75" x14ac:dyDescent="0.2"/>
    <row r="740" s="41" customFormat="1" ht="12.75" x14ac:dyDescent="0.2"/>
    <row r="741" s="41" customFormat="1" ht="12.75" x14ac:dyDescent="0.2"/>
    <row r="742" s="41" customFormat="1" ht="12.75" x14ac:dyDescent="0.2"/>
    <row r="743" s="41" customFormat="1" ht="12.75" x14ac:dyDescent="0.2"/>
    <row r="744" s="41" customFormat="1" ht="12.75" x14ac:dyDescent="0.2"/>
    <row r="745" s="41" customFormat="1" ht="12.75" x14ac:dyDescent="0.2"/>
    <row r="746" s="41" customFormat="1" ht="12.75" x14ac:dyDescent="0.2"/>
    <row r="747" s="41" customFormat="1" ht="12.75" x14ac:dyDescent="0.2"/>
    <row r="748" s="41" customFormat="1" ht="12.75" x14ac:dyDescent="0.2"/>
    <row r="749" s="41" customFormat="1" ht="12.75" x14ac:dyDescent="0.2"/>
    <row r="750" s="41" customFormat="1" ht="12.75" x14ac:dyDescent="0.2"/>
    <row r="751" s="41" customFormat="1" ht="12.75" x14ac:dyDescent="0.2"/>
    <row r="752" s="41" customFormat="1" ht="12.75" x14ac:dyDescent="0.2"/>
    <row r="753" spans="1:14" s="41" customFormat="1" ht="12.75" x14ac:dyDescent="0.2"/>
    <row r="754" spans="1:14" s="41" customFormat="1" ht="12.75" x14ac:dyDescent="0.2"/>
    <row r="755" spans="1:14" s="41" customFormat="1" ht="12.75" x14ac:dyDescent="0.2"/>
    <row r="756" spans="1:14" s="41" customFormat="1" ht="12.75" x14ac:dyDescent="0.2"/>
    <row r="757" spans="1:14" s="41" customFormat="1" ht="12.75" x14ac:dyDescent="0.2"/>
    <row r="758" spans="1:14" s="41" customFormat="1" ht="12.75" x14ac:dyDescent="0.2"/>
    <row r="759" spans="1:14" s="41" customFormat="1" ht="12.75" x14ac:dyDescent="0.2"/>
    <row r="760" spans="1:14" s="41" customFormat="1" ht="12.75" x14ac:dyDescent="0.2"/>
    <row r="761" spans="1:14" s="41" customFormat="1" ht="12.75" x14ac:dyDescent="0.2"/>
    <row r="762" spans="1:14" s="41" customFormat="1" ht="12.75" x14ac:dyDescent="0.2"/>
    <row r="763" spans="1:14" s="41" customFormat="1" ht="12.75" x14ac:dyDescent="0.2"/>
    <row r="764" spans="1:14" s="41" customFormat="1" ht="12.75" x14ac:dyDescent="0.2"/>
    <row r="765" spans="1:14" s="41" customFormat="1" ht="12.75" x14ac:dyDescent="0.2"/>
    <row r="766" spans="1:14" s="1" customFormat="1" x14ac:dyDescent="0.2">
      <c r="A766" s="41"/>
      <c r="B766" s="41"/>
      <c r="C766" s="41"/>
      <c r="D766" s="41"/>
      <c r="E766" s="41"/>
      <c r="F766" s="41"/>
      <c r="G766" s="41"/>
      <c r="H766" s="41"/>
      <c r="I766" s="41"/>
      <c r="J766" s="41"/>
      <c r="K766" s="41"/>
      <c r="L766" s="41"/>
      <c r="M766" s="41"/>
      <c r="N766" s="41"/>
    </row>
    <row r="767" spans="1:14" s="1" customFormat="1" x14ac:dyDescent="0.2">
      <c r="A767" s="41"/>
      <c r="B767" s="41"/>
      <c r="C767" s="41"/>
      <c r="D767" s="41"/>
      <c r="E767" s="41"/>
      <c r="F767" s="41"/>
      <c r="G767" s="41"/>
      <c r="H767" s="41"/>
      <c r="I767" s="41"/>
      <c r="J767" s="41"/>
      <c r="K767" s="41"/>
      <c r="L767" s="41"/>
      <c r="M767" s="41"/>
      <c r="N767" s="41"/>
    </row>
    <row r="768" spans="1:14" s="1" customFormat="1" x14ac:dyDescent="0.2">
      <c r="A768" s="41"/>
      <c r="B768" s="41"/>
      <c r="C768" s="41"/>
      <c r="D768" s="41"/>
      <c r="E768" s="41"/>
      <c r="F768" s="41"/>
      <c r="G768" s="41"/>
      <c r="H768" s="41"/>
      <c r="I768" s="41"/>
      <c r="J768" s="41"/>
      <c r="K768" s="41"/>
      <c r="L768" s="41"/>
      <c r="M768" s="41"/>
      <c r="N768" s="41"/>
    </row>
    <row r="769" spans="1:14" s="1" customFormat="1" x14ac:dyDescent="0.2">
      <c r="A769" s="41"/>
      <c r="B769" s="41"/>
      <c r="C769" s="41"/>
      <c r="D769" s="41"/>
      <c r="E769" s="41"/>
      <c r="F769" s="41"/>
      <c r="G769" s="41"/>
      <c r="H769" s="41"/>
      <c r="I769" s="41"/>
      <c r="J769" s="41"/>
      <c r="K769" s="41"/>
      <c r="L769" s="41"/>
      <c r="M769" s="41"/>
      <c r="N769" s="41"/>
    </row>
    <row r="770" spans="1:14" s="1" customFormat="1" x14ac:dyDescent="0.2">
      <c r="A770" s="41"/>
      <c r="B770" s="41"/>
      <c r="C770" s="41"/>
      <c r="D770" s="41"/>
      <c r="E770" s="41"/>
      <c r="F770" s="41"/>
      <c r="G770" s="41"/>
      <c r="H770" s="41"/>
      <c r="I770" s="41"/>
      <c r="J770" s="41"/>
      <c r="K770" s="41"/>
      <c r="L770" s="41"/>
      <c r="M770" s="41"/>
      <c r="N770" s="41"/>
    </row>
    <row r="771" spans="1:14" s="1" customFormat="1" x14ac:dyDescent="0.2">
      <c r="A771" s="41"/>
      <c r="B771" s="41"/>
      <c r="C771" s="41"/>
      <c r="D771" s="41"/>
      <c r="E771" s="41"/>
      <c r="F771" s="41"/>
      <c r="G771" s="41"/>
      <c r="H771" s="41"/>
      <c r="I771" s="41"/>
      <c r="J771" s="41"/>
      <c r="K771" s="41"/>
      <c r="L771" s="41"/>
      <c r="M771" s="41"/>
      <c r="N771" s="41"/>
    </row>
    <row r="772" spans="1:14" s="1" customFormat="1" x14ac:dyDescent="0.2">
      <c r="A772" s="41"/>
      <c r="B772" s="41"/>
      <c r="C772" s="41"/>
      <c r="D772" s="41"/>
      <c r="E772" s="41"/>
      <c r="F772" s="41"/>
      <c r="G772" s="41"/>
      <c r="H772" s="41"/>
      <c r="I772" s="41"/>
      <c r="J772" s="41"/>
      <c r="K772" s="41"/>
      <c r="L772" s="41"/>
      <c r="M772" s="41"/>
      <c r="N772" s="41"/>
    </row>
    <row r="773" spans="1:14" s="1" customFormat="1" x14ac:dyDescent="0.2">
      <c r="A773" s="41"/>
      <c r="B773" s="41"/>
      <c r="C773" s="41"/>
      <c r="D773" s="41"/>
      <c r="E773" s="41"/>
      <c r="F773" s="41"/>
      <c r="G773" s="41"/>
      <c r="H773" s="41"/>
      <c r="I773" s="41"/>
      <c r="J773" s="41"/>
      <c r="K773" s="41"/>
      <c r="L773" s="41"/>
      <c r="M773" s="41"/>
      <c r="N773" s="41"/>
    </row>
    <row r="774" spans="1:14" s="1" customFormat="1" x14ac:dyDescent="0.2">
      <c r="A774" s="41"/>
      <c r="B774" s="41"/>
      <c r="C774" s="41"/>
      <c r="D774" s="41"/>
      <c r="E774" s="41"/>
      <c r="F774" s="41"/>
      <c r="G774" s="41"/>
      <c r="H774" s="41"/>
      <c r="I774" s="41"/>
      <c r="J774" s="41"/>
      <c r="K774" s="41"/>
      <c r="L774" s="41"/>
      <c r="M774" s="41"/>
    </row>
    <row r="775" spans="1:14" s="1" customFormat="1" x14ac:dyDescent="0.2">
      <c r="A775" s="41"/>
      <c r="B775" s="41"/>
      <c r="C775" s="41"/>
      <c r="D775" s="41"/>
      <c r="E775" s="41"/>
      <c r="F775" s="41"/>
      <c r="G775" s="41"/>
      <c r="H775" s="41"/>
      <c r="I775" s="41"/>
      <c r="J775" s="41"/>
      <c r="K775" s="41"/>
      <c r="L775" s="41"/>
      <c r="M775" s="41"/>
    </row>
    <row r="776" spans="1:14" s="1" customFormat="1" x14ac:dyDescent="0.2">
      <c r="A776" s="41"/>
      <c r="B776" s="41"/>
      <c r="C776" s="41"/>
      <c r="D776" s="41"/>
      <c r="E776" s="41"/>
      <c r="F776" s="41"/>
      <c r="G776" s="41"/>
      <c r="H776" s="41"/>
      <c r="I776" s="41"/>
      <c r="J776" s="41"/>
      <c r="K776" s="41"/>
      <c r="L776" s="41"/>
      <c r="M776" s="41"/>
    </row>
    <row r="777" spans="1:14" s="1" customFormat="1" x14ac:dyDescent="0.2">
      <c r="A777" s="41"/>
      <c r="B777" s="41"/>
      <c r="C777" s="41"/>
      <c r="D777" s="41"/>
      <c r="E777" s="41"/>
      <c r="F777" s="41"/>
      <c r="G777" s="41"/>
      <c r="H777" s="41"/>
      <c r="I777" s="41"/>
      <c r="J777" s="41"/>
      <c r="K777" s="41"/>
      <c r="L777" s="41"/>
      <c r="M777" s="41"/>
    </row>
    <row r="778" spans="1:14" s="1" customFormat="1" x14ac:dyDescent="0.2">
      <c r="A778" s="41"/>
      <c r="B778" s="41"/>
      <c r="C778" s="41"/>
      <c r="D778" s="41"/>
      <c r="E778" s="41"/>
      <c r="F778" s="41"/>
      <c r="G778" s="41"/>
      <c r="H778" s="41"/>
      <c r="I778" s="41"/>
      <c r="J778" s="41"/>
      <c r="K778" s="41"/>
      <c r="L778" s="41"/>
      <c r="M778" s="41"/>
    </row>
    <row r="779" spans="1:14" s="1" customFormat="1" x14ac:dyDescent="0.2">
      <c r="A779" s="41"/>
      <c r="B779" s="41"/>
      <c r="C779" s="41"/>
      <c r="D779" s="41"/>
      <c r="E779" s="41"/>
      <c r="F779" s="41"/>
      <c r="G779" s="41"/>
      <c r="H779" s="41"/>
      <c r="I779" s="41"/>
      <c r="J779" s="41"/>
      <c r="K779" s="41"/>
      <c r="L779" s="41"/>
      <c r="M779" s="41"/>
    </row>
    <row r="780" spans="1:14" s="1" customFormat="1" x14ac:dyDescent="0.2"/>
    <row r="781" spans="1:14" s="1" customFormat="1" x14ac:dyDescent="0.2"/>
    <row r="782" spans="1:14" s="1" customFormat="1" x14ac:dyDescent="0.2"/>
    <row r="783" spans="1:14" s="1" customFormat="1" x14ac:dyDescent="0.2"/>
    <row r="784" spans="1:14" s="1" customFormat="1" x14ac:dyDescent="0.2"/>
    <row r="785" s="1" customFormat="1" x14ac:dyDescent="0.2"/>
    <row r="786" s="1" customFormat="1" x14ac:dyDescent="0.2"/>
    <row r="787" s="1" customFormat="1" x14ac:dyDescent="0.2"/>
    <row r="788" s="1" customFormat="1" x14ac:dyDescent="0.2"/>
    <row r="789" s="1" customFormat="1" x14ac:dyDescent="0.2"/>
    <row r="790" s="1" customFormat="1" x14ac:dyDescent="0.2"/>
    <row r="791" s="1" customFormat="1" x14ac:dyDescent="0.2"/>
    <row r="792" s="1" customFormat="1" x14ac:dyDescent="0.2"/>
    <row r="793" s="1" customFormat="1" x14ac:dyDescent="0.2"/>
    <row r="794" s="1" customFormat="1" x14ac:dyDescent="0.2"/>
    <row r="795" s="1" customFormat="1" x14ac:dyDescent="0.2"/>
    <row r="796" s="1" customFormat="1" x14ac:dyDescent="0.2"/>
    <row r="797" s="1" customFormat="1" x14ac:dyDescent="0.2"/>
    <row r="798" s="1" customFormat="1" x14ac:dyDescent="0.2"/>
    <row r="799" s="1" customFormat="1" x14ac:dyDescent="0.2"/>
    <row r="800" s="1" customFormat="1" x14ac:dyDescent="0.2"/>
    <row r="801" s="1" customFormat="1" x14ac:dyDescent="0.2"/>
    <row r="802" s="1" customFormat="1" x14ac:dyDescent="0.2"/>
    <row r="803" s="1" customFormat="1" x14ac:dyDescent="0.2"/>
    <row r="804" s="1" customFormat="1" x14ac:dyDescent="0.2"/>
    <row r="805" s="1" customFormat="1" x14ac:dyDescent="0.2"/>
    <row r="806" s="1" customFormat="1" x14ac:dyDescent="0.2"/>
    <row r="807" s="1" customFormat="1" x14ac:dyDescent="0.2"/>
    <row r="808" s="1" customFormat="1" x14ac:dyDescent="0.2"/>
    <row r="809" s="1" customFormat="1" x14ac:dyDescent="0.2"/>
    <row r="810" s="1" customFormat="1" x14ac:dyDescent="0.2"/>
    <row r="811" s="1" customFormat="1" x14ac:dyDescent="0.2"/>
    <row r="812" s="1" customFormat="1" x14ac:dyDescent="0.2"/>
    <row r="813" s="1" customFormat="1" x14ac:dyDescent="0.2"/>
    <row r="814" s="1" customFormat="1" x14ac:dyDescent="0.2"/>
    <row r="815" s="1" customFormat="1" x14ac:dyDescent="0.2"/>
    <row r="816" s="1" customFormat="1" x14ac:dyDescent="0.2"/>
    <row r="817" spans="1:14" s="1" customFormat="1" x14ac:dyDescent="0.2"/>
    <row r="818" spans="1:14" s="1" customFormat="1" x14ac:dyDescent="0.2"/>
    <row r="819" spans="1:14" s="1" customFormat="1" x14ac:dyDescent="0.2"/>
    <row r="820" spans="1:14" s="1" customFormat="1" x14ac:dyDescent="0.2"/>
    <row r="821" spans="1:14" s="1" customFormat="1" x14ac:dyDescent="0.2"/>
    <row r="822" spans="1:14" s="1" customFormat="1" x14ac:dyDescent="0.2"/>
    <row r="823" spans="1:14" s="1" customFormat="1" x14ac:dyDescent="0.2"/>
    <row r="824" spans="1:14" s="1" customFormat="1" x14ac:dyDescent="0.2"/>
    <row r="825" spans="1:14" s="1" customFormat="1" x14ac:dyDescent="0.2"/>
    <row r="826" spans="1:14" x14ac:dyDescent="0.2">
      <c r="A826" s="1"/>
      <c r="B826" s="1"/>
      <c r="C826" s="1"/>
      <c r="D826" s="1"/>
      <c r="E826" s="1"/>
      <c r="F826" s="1"/>
      <c r="G826" s="1"/>
      <c r="H826" s="1"/>
      <c r="I826" s="1"/>
      <c r="J826" s="1"/>
      <c r="K826" s="1"/>
      <c r="L826" s="1"/>
      <c r="M826" s="1"/>
      <c r="N826" s="1"/>
    </row>
    <row r="827" spans="1:14" x14ac:dyDescent="0.2">
      <c r="A827" s="1"/>
      <c r="B827" s="1"/>
      <c r="C827" s="1"/>
      <c r="D827" s="1"/>
      <c r="E827" s="1"/>
      <c r="F827" s="1"/>
      <c r="G827" s="1"/>
      <c r="H827" s="1"/>
      <c r="I827" s="1"/>
      <c r="J827" s="1"/>
      <c r="K827" s="1"/>
      <c r="L827" s="1"/>
      <c r="M827" s="1"/>
      <c r="N827" s="1"/>
    </row>
    <row r="828" spans="1:14" x14ac:dyDescent="0.2">
      <c r="A828" s="1"/>
      <c r="B828" s="1"/>
      <c r="C828" s="1"/>
      <c r="D828" s="1"/>
      <c r="E828" s="1"/>
      <c r="F828" s="1"/>
      <c r="G828" s="1"/>
      <c r="H828" s="1"/>
      <c r="I828" s="1"/>
      <c r="J828" s="1"/>
      <c r="K828" s="1"/>
      <c r="L828" s="1"/>
      <c r="M828" s="1"/>
      <c r="N828" s="1"/>
    </row>
    <row r="829" spans="1:14" x14ac:dyDescent="0.2">
      <c r="A829" s="1"/>
      <c r="B829" s="1"/>
      <c r="C829" s="1"/>
      <c r="D829" s="1"/>
      <c r="E829" s="1"/>
      <c r="F829" s="1"/>
      <c r="G829" s="1"/>
      <c r="H829" s="1"/>
      <c r="I829" s="1"/>
      <c r="J829" s="1"/>
      <c r="K829" s="1"/>
      <c r="L829" s="1"/>
      <c r="M829" s="1"/>
      <c r="N829" s="1"/>
    </row>
    <row r="830" spans="1:14" x14ac:dyDescent="0.2">
      <c r="A830" s="1"/>
      <c r="B830" s="1"/>
      <c r="C830" s="1"/>
      <c r="D830" s="1"/>
      <c r="E830" s="1"/>
      <c r="F830" s="1"/>
      <c r="G830" s="1"/>
      <c r="H830" s="1"/>
      <c r="I830" s="1"/>
      <c r="J830" s="1"/>
      <c r="K830" s="1"/>
      <c r="L830" s="1"/>
      <c r="M830" s="1"/>
      <c r="N830" s="1"/>
    </row>
    <row r="831" spans="1:14" x14ac:dyDescent="0.2">
      <c r="A831" s="1"/>
      <c r="B831" s="1"/>
      <c r="C831" s="1"/>
      <c r="D831" s="1"/>
      <c r="E831" s="1"/>
      <c r="F831" s="1"/>
      <c r="G831" s="1"/>
      <c r="H831" s="1"/>
      <c r="I831" s="1"/>
      <c r="J831" s="1"/>
      <c r="K831" s="1"/>
      <c r="L831" s="1"/>
      <c r="M831" s="1"/>
      <c r="N831" s="1"/>
    </row>
    <row r="832" spans="1:14" x14ac:dyDescent="0.2">
      <c r="A832" s="1"/>
      <c r="B832" s="1"/>
      <c r="C832" s="1"/>
      <c r="D832" s="1"/>
      <c r="E832" s="1"/>
      <c r="F832" s="1"/>
      <c r="G832" s="1"/>
      <c r="H832" s="1"/>
      <c r="I832" s="1"/>
      <c r="J832" s="1"/>
      <c r="K832" s="1"/>
      <c r="L832" s="1"/>
      <c r="M832" s="1"/>
      <c r="N832" s="1"/>
    </row>
    <row r="833" spans="1:14" x14ac:dyDescent="0.2">
      <c r="A833" s="1"/>
      <c r="B833" s="1"/>
      <c r="C833" s="1"/>
      <c r="D833" s="1"/>
      <c r="E833" s="1"/>
      <c r="F833" s="1"/>
      <c r="G833" s="1"/>
      <c r="H833" s="1"/>
      <c r="I833" s="1"/>
      <c r="J833" s="1"/>
      <c r="K833" s="1"/>
      <c r="L833" s="1"/>
      <c r="M833" s="1"/>
      <c r="N833" s="1"/>
    </row>
    <row r="834" spans="1:14" x14ac:dyDescent="0.2">
      <c r="A834" s="1"/>
      <c r="B834" s="1"/>
      <c r="C834" s="1"/>
      <c r="D834" s="1"/>
      <c r="E834" s="1"/>
      <c r="F834" s="1"/>
      <c r="G834" s="1"/>
      <c r="H834" s="1"/>
      <c r="I834" s="1"/>
      <c r="J834" s="1"/>
      <c r="K834" s="1"/>
      <c r="L834" s="1"/>
      <c r="M834" s="1"/>
    </row>
    <row r="835" spans="1:14" x14ac:dyDescent="0.2">
      <c r="A835" s="1"/>
      <c r="B835" s="1"/>
      <c r="C835" s="1"/>
      <c r="D835" s="1"/>
      <c r="E835" s="1"/>
      <c r="F835" s="1"/>
      <c r="G835" s="1"/>
      <c r="H835" s="1"/>
      <c r="I835" s="1"/>
      <c r="J835" s="1"/>
      <c r="K835" s="1"/>
      <c r="L835" s="1"/>
      <c r="M835" s="1"/>
    </row>
    <row r="836" spans="1:14" x14ac:dyDescent="0.2">
      <c r="A836" s="1"/>
      <c r="B836" s="1"/>
      <c r="C836" s="1"/>
      <c r="D836" s="1"/>
      <c r="E836" s="1"/>
      <c r="F836" s="1"/>
      <c r="G836" s="1"/>
      <c r="H836" s="1"/>
      <c r="I836" s="1"/>
      <c r="J836" s="1"/>
      <c r="K836" s="1"/>
      <c r="L836" s="1"/>
      <c r="M836" s="1"/>
    </row>
    <row r="837" spans="1:14" x14ac:dyDescent="0.2">
      <c r="A837" s="1"/>
      <c r="B837" s="1"/>
      <c r="C837" s="1"/>
      <c r="D837" s="1"/>
      <c r="E837" s="1"/>
      <c r="F837" s="1"/>
      <c r="G837" s="1"/>
      <c r="H837" s="1"/>
      <c r="I837" s="1"/>
      <c r="J837" s="1"/>
      <c r="K837" s="1"/>
      <c r="L837" s="1"/>
      <c r="M837" s="1"/>
    </row>
    <row r="838" spans="1:14" x14ac:dyDescent="0.2">
      <c r="A838" s="1"/>
      <c r="B838" s="1"/>
      <c r="C838" s="1"/>
      <c r="D838" s="1"/>
      <c r="E838" s="1"/>
      <c r="F838" s="1"/>
      <c r="G838" s="1"/>
      <c r="H838" s="1"/>
      <c r="I838" s="1"/>
      <c r="J838" s="1"/>
      <c r="K838" s="1"/>
      <c r="L838" s="1"/>
      <c r="M838" s="1"/>
    </row>
    <row r="839" spans="1:14" x14ac:dyDescent="0.2">
      <c r="A839" s="1"/>
      <c r="B839" s="1"/>
      <c r="C839" s="1"/>
      <c r="D839" s="1"/>
      <c r="E839" s="1"/>
      <c r="F839" s="1"/>
      <c r="G839" s="1"/>
      <c r="H839" s="1"/>
      <c r="I839" s="1"/>
      <c r="J839" s="1"/>
      <c r="K839" s="1"/>
      <c r="L839" s="1"/>
      <c r="M839" s="1"/>
    </row>
  </sheetData>
  <mergeCells count="2">
    <mergeCell ref="A1:N1"/>
    <mergeCell ref="A2:N2"/>
  </mergeCells>
  <pageMargins left="0.7" right="0.7" top="0.75" bottom="0.75" header="0.3" footer="0.3"/>
  <pageSetup scale="48" fitToHeight="0" orientation="landscape"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B2:G62"/>
  <sheetViews>
    <sheetView view="pageLayout" topLeftCell="A13" zoomScaleNormal="80" workbookViewId="0">
      <selection activeCell="G20" sqref="G20:G21"/>
    </sheetView>
  </sheetViews>
  <sheetFormatPr baseColWidth="10" defaultColWidth="9.140625" defaultRowHeight="14.25" x14ac:dyDescent="0.2"/>
  <cols>
    <col min="1" max="1" width="0.140625" style="1" customWidth="1"/>
    <col min="2" max="2" width="22.140625" style="1" customWidth="1"/>
    <col min="3" max="3" width="30" style="1" customWidth="1"/>
    <col min="4" max="5" width="27.140625" style="1" customWidth="1"/>
    <col min="6" max="6" width="28.85546875" style="1" customWidth="1"/>
    <col min="7" max="7" width="34.7109375" style="1" customWidth="1"/>
    <col min="8" max="16384" width="9.140625" style="1"/>
  </cols>
  <sheetData>
    <row r="2" spans="2:7" ht="21.95" customHeight="1" x14ac:dyDescent="0.2">
      <c r="B2" s="289" t="s">
        <v>16</v>
      </c>
      <c r="C2" s="290"/>
      <c r="D2" s="290"/>
      <c r="E2" s="290"/>
      <c r="F2" s="290"/>
      <c r="G2" s="290"/>
    </row>
    <row r="3" spans="2:7" ht="18" x14ac:dyDescent="0.2">
      <c r="B3" s="289" t="s">
        <v>75</v>
      </c>
      <c r="C3" s="290"/>
      <c r="D3" s="290"/>
      <c r="E3" s="290"/>
      <c r="F3" s="290"/>
      <c r="G3" s="290"/>
    </row>
    <row r="4" spans="2:7" ht="85.5" customHeight="1" x14ac:dyDescent="0.2">
      <c r="B4" s="2" t="s">
        <v>56</v>
      </c>
      <c r="C4" s="39" t="s">
        <v>100</v>
      </c>
      <c r="D4" s="247" t="s">
        <v>11</v>
      </c>
      <c r="E4" s="252"/>
      <c r="F4" s="251" t="s">
        <v>50</v>
      </c>
      <c r="G4" s="252"/>
    </row>
    <row r="5" spans="2:7" ht="9.75" customHeight="1" x14ac:dyDescent="0.2">
      <c r="B5" s="3"/>
      <c r="C5" s="3"/>
      <c r="D5" s="6"/>
      <c r="E5" s="8"/>
      <c r="F5" s="8"/>
      <c r="G5" s="8"/>
    </row>
    <row r="6" spans="2:7" ht="18" x14ac:dyDescent="0.2">
      <c r="B6" s="291" t="s">
        <v>0</v>
      </c>
      <c r="C6" s="292"/>
      <c r="D6" s="293"/>
      <c r="E6" s="294"/>
      <c r="F6" s="292"/>
      <c r="G6" s="293"/>
    </row>
    <row r="7" spans="2:7" ht="18.75" customHeight="1" x14ac:dyDescent="0.2">
      <c r="B7" s="247" t="s">
        <v>13</v>
      </c>
      <c r="C7" s="248"/>
      <c r="D7" s="249"/>
      <c r="E7" s="247" t="s">
        <v>14</v>
      </c>
      <c r="F7" s="248"/>
      <c r="G7" s="249"/>
    </row>
    <row r="8" spans="2:7" ht="78.75" customHeight="1" x14ac:dyDescent="0.2">
      <c r="B8" s="7" t="s">
        <v>12</v>
      </c>
      <c r="C8" s="251" t="s">
        <v>76</v>
      </c>
      <c r="D8" s="252"/>
      <c r="E8" s="286" t="s">
        <v>228</v>
      </c>
      <c r="F8" s="287"/>
      <c r="G8" s="288"/>
    </row>
    <row r="9" spans="2:7" ht="19.5" customHeight="1" x14ac:dyDescent="0.2">
      <c r="B9" s="267" t="s">
        <v>77</v>
      </c>
      <c r="C9" s="269" t="s">
        <v>223</v>
      </c>
      <c r="D9" s="269"/>
      <c r="E9" s="247" t="s">
        <v>15</v>
      </c>
      <c r="F9" s="256"/>
      <c r="G9" s="252"/>
    </row>
    <row r="10" spans="2:7" ht="111" customHeight="1" x14ac:dyDescent="0.2">
      <c r="B10" s="268"/>
      <c r="C10" s="268"/>
      <c r="D10" s="268"/>
      <c r="E10" s="286" t="s">
        <v>229</v>
      </c>
      <c r="F10" s="287"/>
      <c r="G10" s="288"/>
    </row>
    <row r="11" spans="2:7" ht="11.25" customHeight="1" x14ac:dyDescent="0.2">
      <c r="B11" s="9"/>
      <c r="C11" s="9"/>
      <c r="D11" s="9"/>
      <c r="E11" s="9"/>
      <c r="F11" s="9"/>
      <c r="G11" s="9"/>
    </row>
    <row r="12" spans="2:7" ht="15.75" x14ac:dyDescent="0.25">
      <c r="B12" s="276" t="s">
        <v>9</v>
      </c>
      <c r="C12" s="276"/>
      <c r="D12" s="276"/>
      <c r="E12" s="276"/>
      <c r="F12" s="276"/>
      <c r="G12" s="276"/>
    </row>
    <row r="13" spans="2:7" ht="8.25" customHeight="1" x14ac:dyDescent="0.2">
      <c r="B13" s="10"/>
      <c r="C13" s="10"/>
      <c r="D13" s="10"/>
      <c r="E13" s="10"/>
      <c r="F13" s="10"/>
      <c r="G13" s="10"/>
    </row>
    <row r="14" spans="2:7" ht="102.75" customHeight="1" x14ac:dyDescent="0.2">
      <c r="B14" s="261" t="s">
        <v>230</v>
      </c>
      <c r="C14" s="277"/>
      <c r="D14" s="277"/>
      <c r="E14" s="277"/>
      <c r="F14" s="277"/>
      <c r="G14" s="278"/>
    </row>
    <row r="15" spans="2:7" ht="18" customHeight="1" x14ac:dyDescent="0.2">
      <c r="B15" s="104"/>
      <c r="C15" s="104"/>
      <c r="D15" s="104"/>
      <c r="E15" s="104"/>
      <c r="F15" s="104"/>
      <c r="G15" s="104"/>
    </row>
    <row r="16" spans="2:7" ht="25.5" customHeight="1" x14ac:dyDescent="0.2">
      <c r="C16" s="11" t="s">
        <v>46</v>
      </c>
      <c r="D16" s="90" t="s">
        <v>10</v>
      </c>
      <c r="E16" s="11" t="s">
        <v>101</v>
      </c>
    </row>
    <row r="17" spans="2:7" ht="25.5" customHeight="1" x14ac:dyDescent="0.2">
      <c r="C17" s="42">
        <v>2019</v>
      </c>
      <c r="D17" s="200">
        <v>36925</v>
      </c>
      <c r="E17" s="202">
        <v>5.3</v>
      </c>
    </row>
    <row r="18" spans="2:7" ht="30" customHeight="1" x14ac:dyDescent="0.2">
      <c r="C18" s="42">
        <v>2018</v>
      </c>
      <c r="D18" s="44">
        <v>49072</v>
      </c>
      <c r="E18" s="43">
        <v>6.23</v>
      </c>
    </row>
    <row r="19" spans="2:7" ht="27" customHeight="1" x14ac:dyDescent="0.2">
      <c r="B19" s="70"/>
      <c r="C19" s="42">
        <v>2017</v>
      </c>
      <c r="D19" s="44">
        <v>27333</v>
      </c>
      <c r="E19" s="201">
        <v>6.1288999999999998</v>
      </c>
    </row>
    <row r="20" spans="2:7" ht="27" customHeight="1" x14ac:dyDescent="0.2">
      <c r="B20" s="105"/>
      <c r="C20" s="12">
        <v>2016</v>
      </c>
      <c r="D20" s="40">
        <v>17310</v>
      </c>
      <c r="E20" s="56">
        <v>6.3040000000000003</v>
      </c>
    </row>
    <row r="21" spans="2:7" ht="27" customHeight="1" x14ac:dyDescent="0.25">
      <c r="B21" s="71"/>
      <c r="C21" s="12">
        <v>2015</v>
      </c>
      <c r="D21" s="13">
        <v>42611</v>
      </c>
      <c r="E21" s="56">
        <v>6.3040000000000003</v>
      </c>
      <c r="F21" s="199" t="s">
        <v>102</v>
      </c>
    </row>
    <row r="22" spans="2:7" ht="18.75" customHeight="1" x14ac:dyDescent="0.2">
      <c r="B22" s="30"/>
      <c r="C22" s="111"/>
      <c r="D22" s="80"/>
    </row>
    <row r="23" spans="2:7" ht="18" x14ac:dyDescent="0.2">
      <c r="B23" s="282" t="s">
        <v>103</v>
      </c>
      <c r="C23" s="283"/>
      <c r="D23" s="283"/>
      <c r="E23" s="283"/>
      <c r="F23" s="283"/>
      <c r="G23" s="284"/>
    </row>
    <row r="24" spans="2:7" ht="27" customHeight="1" x14ac:dyDescent="0.2">
      <c r="B24" s="92" t="s">
        <v>4</v>
      </c>
      <c r="C24" s="250" t="s">
        <v>56</v>
      </c>
      <c r="D24" s="250"/>
      <c r="E24" s="250"/>
      <c r="F24" s="250"/>
      <c r="G24" s="250"/>
    </row>
    <row r="25" spans="2:7" ht="27" customHeight="1" x14ac:dyDescent="0.2">
      <c r="B25" s="92" t="s">
        <v>5</v>
      </c>
      <c r="C25" s="285" t="s">
        <v>2</v>
      </c>
      <c r="D25" s="285"/>
      <c r="E25" s="285"/>
      <c r="F25" s="285"/>
      <c r="G25" s="285"/>
    </row>
    <row r="26" spans="2:7" ht="27" customHeight="1" x14ac:dyDescent="0.2">
      <c r="B26" s="92" t="s">
        <v>6</v>
      </c>
      <c r="C26" s="285" t="s">
        <v>3</v>
      </c>
      <c r="D26" s="285"/>
      <c r="E26" s="285"/>
      <c r="F26" s="285"/>
      <c r="G26" s="285"/>
    </row>
    <row r="27" spans="2:7" ht="27" customHeight="1" x14ac:dyDescent="0.2">
      <c r="B27" s="92" t="s">
        <v>7</v>
      </c>
      <c r="C27" s="285" t="s">
        <v>231</v>
      </c>
      <c r="D27" s="285"/>
      <c r="E27" s="285"/>
      <c r="F27" s="285"/>
      <c r="G27" s="285"/>
    </row>
    <row r="28" spans="2:7" ht="27" customHeight="1" x14ac:dyDescent="0.2">
      <c r="B28" s="92" t="s">
        <v>8</v>
      </c>
      <c r="C28" s="285" t="s">
        <v>1</v>
      </c>
      <c r="D28" s="285"/>
      <c r="E28" s="285"/>
      <c r="F28" s="285"/>
      <c r="G28" s="285"/>
    </row>
    <row r="29" spans="2:7" ht="18.75" customHeight="1" x14ac:dyDescent="0.2"/>
    <row r="30" spans="2:7" ht="17.100000000000001" customHeight="1" x14ac:dyDescent="0.2"/>
    <row r="31" spans="2:7" ht="17.100000000000001" customHeight="1" x14ac:dyDescent="0.2">
      <c r="B31" s="279" t="s">
        <v>103</v>
      </c>
      <c r="C31" s="280"/>
      <c r="D31" s="280"/>
      <c r="E31" s="280"/>
      <c r="F31" s="280"/>
      <c r="G31" s="281"/>
    </row>
    <row r="32" spans="2:7" ht="17.100000000000001" customHeight="1" x14ac:dyDescent="0.2"/>
    <row r="33" spans="2:7" ht="17.100000000000001" customHeight="1" x14ac:dyDescent="0.2"/>
    <row r="34" spans="2:7" ht="15" x14ac:dyDescent="0.2">
      <c r="B34" s="17"/>
      <c r="C34" s="16"/>
      <c r="D34" s="16"/>
      <c r="E34" s="16"/>
      <c r="F34" s="16"/>
      <c r="G34" s="16"/>
    </row>
    <row r="35" spans="2:7" ht="15" x14ac:dyDescent="0.2">
      <c r="B35" s="275"/>
      <c r="C35" s="275"/>
      <c r="D35" s="275"/>
      <c r="E35" s="275"/>
      <c r="F35" s="275"/>
      <c r="G35" s="275"/>
    </row>
    <row r="36" spans="2:7" ht="15" x14ac:dyDescent="0.2">
      <c r="B36" s="17"/>
      <c r="C36" s="16"/>
      <c r="D36" s="16"/>
      <c r="E36" s="16"/>
      <c r="F36" s="16"/>
      <c r="G36" s="16"/>
    </row>
    <row r="37" spans="2:7" x14ac:dyDescent="0.2">
      <c r="B37" s="45"/>
      <c r="C37" s="45"/>
      <c r="D37" s="45"/>
      <c r="E37" s="45"/>
      <c r="F37" s="45"/>
      <c r="G37" s="45"/>
    </row>
    <row r="38" spans="2:7" ht="15" x14ac:dyDescent="0.25">
      <c r="F38" s="245" t="s">
        <v>57</v>
      </c>
      <c r="G38" s="246"/>
    </row>
    <row r="39" spans="2:7" ht="15" x14ac:dyDescent="0.25">
      <c r="F39" s="34" t="s">
        <v>54</v>
      </c>
      <c r="G39" s="46" t="s">
        <v>58</v>
      </c>
    </row>
    <row r="40" spans="2:7" ht="15" x14ac:dyDescent="0.25">
      <c r="F40" s="124">
        <v>2019</v>
      </c>
      <c r="G40" s="204">
        <v>0.75</v>
      </c>
    </row>
    <row r="41" spans="2:7" x14ac:dyDescent="0.2">
      <c r="F41" s="52">
        <v>2018</v>
      </c>
      <c r="G41" s="54">
        <v>1.8</v>
      </c>
    </row>
    <row r="42" spans="2:7" x14ac:dyDescent="0.2">
      <c r="F42" s="33">
        <v>2017</v>
      </c>
      <c r="G42" s="54">
        <v>1.5790294627383015</v>
      </c>
    </row>
    <row r="43" spans="2:7" x14ac:dyDescent="0.2">
      <c r="F43" s="33">
        <v>2016</v>
      </c>
      <c r="G43" s="54">
        <v>0.4062331322897843</v>
      </c>
    </row>
    <row r="44" spans="2:7" x14ac:dyDescent="0.2">
      <c r="F44" s="33">
        <v>2015</v>
      </c>
      <c r="G44" s="54">
        <v>1.70444</v>
      </c>
    </row>
    <row r="45" spans="2:7" x14ac:dyDescent="0.2">
      <c r="F45" s="33">
        <v>2014</v>
      </c>
      <c r="G45" s="54">
        <v>1.7514000000000001</v>
      </c>
    </row>
    <row r="46" spans="2:7" x14ac:dyDescent="0.2">
      <c r="F46" s="47">
        <v>2013</v>
      </c>
      <c r="G46" s="55">
        <v>1.5634399999999999</v>
      </c>
    </row>
    <row r="55" spans="2:2" ht="22.5" customHeight="1" x14ac:dyDescent="0.2"/>
    <row r="62" spans="2:2" x14ac:dyDescent="0.2">
      <c r="B62" s="41"/>
    </row>
  </sheetData>
  <sheetProtection formatCells="0" formatColumns="0" formatRows="0" insertColumns="0" insertRows="0" insertHyperlinks="0" deleteColumns="0" deleteRows="0" sort="0" autoFilter="0" pivotTables="0"/>
  <mergeCells count="24">
    <mergeCell ref="B7:D7"/>
    <mergeCell ref="E7:G7"/>
    <mergeCell ref="B2:G2"/>
    <mergeCell ref="B3:G3"/>
    <mergeCell ref="D4:E4"/>
    <mergeCell ref="F4:G4"/>
    <mergeCell ref="B6:G6"/>
    <mergeCell ref="C8:D8"/>
    <mergeCell ref="E8:G8"/>
    <mergeCell ref="B9:B10"/>
    <mergeCell ref="C9:D10"/>
    <mergeCell ref="E9:G9"/>
    <mergeCell ref="E10:G10"/>
    <mergeCell ref="F38:G38"/>
    <mergeCell ref="B35:G35"/>
    <mergeCell ref="B12:G12"/>
    <mergeCell ref="B14:G14"/>
    <mergeCell ref="B31:G31"/>
    <mergeCell ref="B23:G23"/>
    <mergeCell ref="C24:G24"/>
    <mergeCell ref="C25:G25"/>
    <mergeCell ref="C26:G26"/>
    <mergeCell ref="C27:G27"/>
    <mergeCell ref="C28:G28"/>
  </mergeCells>
  <printOptions horizontalCentered="1"/>
  <pageMargins left="0.70866141732283472" right="0.70866141732283472" top="0.6692913385826772" bottom="0.74803149606299213" header="0.31496062992125984" footer="0.31496062992125984"/>
  <pageSetup scale="68" fitToHeight="2" orientation="landscape" r:id="rId1"/>
  <headerFooter>
    <oddHeader>&amp;C&amp;"Arial,Negrita"CUENTA PUBLICA 2019
INDICADORES DE RESULTADOS</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B2:G46"/>
  <sheetViews>
    <sheetView view="pageLayout" zoomScaleNormal="80" workbookViewId="0">
      <selection activeCell="C28" sqref="C28"/>
    </sheetView>
  </sheetViews>
  <sheetFormatPr baseColWidth="10" defaultColWidth="9.140625" defaultRowHeight="14.25" x14ac:dyDescent="0.2"/>
  <cols>
    <col min="1" max="1" width="0.140625" style="1" customWidth="1"/>
    <col min="2" max="2" width="22.140625" style="1" customWidth="1"/>
    <col min="3" max="3" width="30" style="1" customWidth="1"/>
    <col min="4" max="5" width="27.140625" style="1" customWidth="1"/>
    <col min="6" max="6" width="30.140625" style="1" customWidth="1"/>
    <col min="7" max="7" width="35.140625" style="1" customWidth="1"/>
    <col min="8" max="16384" width="9.140625" style="1"/>
  </cols>
  <sheetData>
    <row r="2" spans="2:7" ht="21.95" customHeight="1" x14ac:dyDescent="0.2">
      <c r="B2" s="289" t="s">
        <v>16</v>
      </c>
      <c r="C2" s="290"/>
      <c r="D2" s="290"/>
      <c r="E2" s="290"/>
      <c r="F2" s="290"/>
      <c r="G2" s="290"/>
    </row>
    <row r="3" spans="2:7" ht="18" x14ac:dyDescent="0.2">
      <c r="B3" s="289" t="s">
        <v>75</v>
      </c>
      <c r="C3" s="290"/>
      <c r="D3" s="290"/>
      <c r="E3" s="290"/>
      <c r="F3" s="290"/>
      <c r="G3" s="290"/>
    </row>
    <row r="4" spans="2:7" ht="44.25" customHeight="1" x14ac:dyDescent="0.2">
      <c r="B4" s="2" t="s">
        <v>60</v>
      </c>
      <c r="C4" s="18" t="s">
        <v>232</v>
      </c>
      <c r="D4" s="247" t="s">
        <v>11</v>
      </c>
      <c r="E4" s="252"/>
      <c r="F4" s="251" t="s">
        <v>50</v>
      </c>
      <c r="G4" s="252"/>
    </row>
    <row r="5" spans="2:7" ht="12" customHeight="1" x14ac:dyDescent="0.2">
      <c r="B5" s="3"/>
      <c r="C5" s="3"/>
      <c r="D5" s="178"/>
      <c r="E5" s="179"/>
      <c r="F5" s="179"/>
      <c r="G5" s="179"/>
    </row>
    <row r="6" spans="2:7" ht="18" x14ac:dyDescent="0.2">
      <c r="B6" s="291" t="s">
        <v>0</v>
      </c>
      <c r="C6" s="292"/>
      <c r="D6" s="293"/>
      <c r="E6" s="294"/>
      <c r="F6" s="292"/>
      <c r="G6" s="293"/>
    </row>
    <row r="7" spans="2:7" ht="15" x14ac:dyDescent="0.2">
      <c r="B7" s="247" t="s">
        <v>13</v>
      </c>
      <c r="C7" s="248"/>
      <c r="D7" s="249"/>
      <c r="E7" s="247" t="s">
        <v>14</v>
      </c>
      <c r="F7" s="248"/>
      <c r="G7" s="249"/>
    </row>
    <row r="8" spans="2:7" ht="84.75" customHeight="1" x14ac:dyDescent="0.2">
      <c r="B8" s="7" t="s">
        <v>12</v>
      </c>
      <c r="C8" s="251" t="s">
        <v>76</v>
      </c>
      <c r="D8" s="252"/>
      <c r="E8" s="286" t="s">
        <v>228</v>
      </c>
      <c r="F8" s="287"/>
      <c r="G8" s="288"/>
    </row>
    <row r="9" spans="2:7" ht="18.75" customHeight="1" x14ac:dyDescent="0.2">
      <c r="B9" s="267" t="s">
        <v>77</v>
      </c>
      <c r="C9" s="269" t="s">
        <v>233</v>
      </c>
      <c r="D9" s="269"/>
      <c r="E9" s="247" t="s">
        <v>15</v>
      </c>
      <c r="F9" s="256"/>
      <c r="G9" s="252"/>
    </row>
    <row r="10" spans="2:7" ht="111" customHeight="1" x14ac:dyDescent="0.2">
      <c r="B10" s="268"/>
      <c r="C10" s="268"/>
      <c r="D10" s="268"/>
      <c r="E10" s="286" t="s">
        <v>227</v>
      </c>
      <c r="F10" s="287"/>
      <c r="G10" s="288"/>
    </row>
    <row r="11" spans="2:7" x14ac:dyDescent="0.2">
      <c r="B11" s="9"/>
      <c r="C11" s="9"/>
      <c r="D11" s="9"/>
      <c r="E11" s="9"/>
      <c r="F11" s="9"/>
      <c r="G11" s="9"/>
    </row>
    <row r="12" spans="2:7" ht="15.75" x14ac:dyDescent="0.25">
      <c r="B12" s="276" t="s">
        <v>9</v>
      </c>
      <c r="C12" s="276"/>
      <c r="D12" s="276"/>
      <c r="E12" s="276"/>
      <c r="F12" s="276"/>
      <c r="G12" s="276"/>
    </row>
    <row r="13" spans="2:7" ht="8.25" customHeight="1" x14ac:dyDescent="0.2">
      <c r="B13" s="10"/>
      <c r="C13" s="10"/>
      <c r="D13" s="10"/>
      <c r="E13" s="10"/>
      <c r="F13" s="10"/>
      <c r="G13" s="10"/>
    </row>
    <row r="14" spans="2:7" ht="123.75" customHeight="1" x14ac:dyDescent="0.2">
      <c r="B14" s="261" t="s">
        <v>234</v>
      </c>
      <c r="C14" s="277"/>
      <c r="D14" s="277"/>
      <c r="E14" s="277"/>
      <c r="F14" s="277"/>
      <c r="G14" s="278"/>
    </row>
    <row r="15" spans="2:7" ht="26.25" customHeight="1" x14ac:dyDescent="0.2"/>
    <row r="16" spans="2:7" ht="27" customHeight="1" x14ac:dyDescent="0.2">
      <c r="B16" s="183"/>
      <c r="C16" s="11" t="s">
        <v>46</v>
      </c>
      <c r="D16" s="23" t="s">
        <v>235</v>
      </c>
      <c r="E16" s="11" t="s">
        <v>61</v>
      </c>
    </row>
    <row r="17" spans="2:7" ht="27" customHeight="1" x14ac:dyDescent="0.25">
      <c r="B17" s="120"/>
      <c r="C17" s="14">
        <v>2019</v>
      </c>
      <c r="D17" s="42">
        <v>1</v>
      </c>
      <c r="E17" s="42">
        <v>0.6</v>
      </c>
      <c r="F17" s="199" t="s">
        <v>238</v>
      </c>
    </row>
    <row r="18" spans="2:7" ht="25.5" customHeight="1" x14ac:dyDescent="0.2">
      <c r="B18" s="30"/>
      <c r="C18" s="49"/>
      <c r="D18" s="50"/>
    </row>
    <row r="19" spans="2:7" ht="27" customHeight="1" x14ac:dyDescent="0.2">
      <c r="B19" s="279" t="s">
        <v>43</v>
      </c>
      <c r="C19" s="280"/>
      <c r="D19" s="280"/>
      <c r="E19" s="280"/>
      <c r="F19" s="280"/>
      <c r="G19" s="281"/>
    </row>
    <row r="20" spans="2:7" ht="17.25" customHeight="1" x14ac:dyDescent="0.2"/>
    <row r="21" spans="2:7" ht="27" customHeight="1" x14ac:dyDescent="0.2">
      <c r="B21" s="180" t="s">
        <v>4</v>
      </c>
      <c r="C21" s="250" t="s">
        <v>59</v>
      </c>
      <c r="D21" s="250"/>
      <c r="E21" s="250"/>
      <c r="F21" s="250"/>
      <c r="G21" s="250"/>
    </row>
    <row r="22" spans="2:7" ht="27" customHeight="1" x14ac:dyDescent="0.2">
      <c r="B22" s="180" t="s">
        <v>5</v>
      </c>
      <c r="C22" s="285" t="s">
        <v>63</v>
      </c>
      <c r="D22" s="285"/>
      <c r="E22" s="285"/>
      <c r="F22" s="285"/>
      <c r="G22" s="285"/>
    </row>
    <row r="23" spans="2:7" ht="27" customHeight="1" x14ac:dyDescent="0.2">
      <c r="B23" s="240"/>
      <c r="C23" s="241"/>
      <c r="D23" s="241"/>
      <c r="E23" s="241"/>
      <c r="F23" s="241"/>
      <c r="G23" s="241"/>
    </row>
    <row r="24" spans="2:7" ht="27" customHeight="1" x14ac:dyDescent="0.2">
      <c r="B24" s="180" t="s">
        <v>6</v>
      </c>
      <c r="C24" s="285" t="s">
        <v>26</v>
      </c>
      <c r="D24" s="285"/>
      <c r="E24" s="285"/>
      <c r="F24" s="285"/>
      <c r="G24" s="285"/>
    </row>
    <row r="25" spans="2:7" ht="27" customHeight="1" x14ac:dyDescent="0.2">
      <c r="B25" s="180" t="s">
        <v>7</v>
      </c>
      <c r="C25" s="285" t="s">
        <v>236</v>
      </c>
      <c r="D25" s="285"/>
      <c r="E25" s="285"/>
      <c r="F25" s="285"/>
      <c r="G25" s="285"/>
    </row>
    <row r="26" spans="2:7" ht="27" customHeight="1" x14ac:dyDescent="0.2">
      <c r="B26" s="180" t="s">
        <v>8</v>
      </c>
      <c r="C26" s="285" t="s">
        <v>237</v>
      </c>
      <c r="D26" s="285"/>
      <c r="E26" s="285"/>
      <c r="F26" s="285"/>
      <c r="G26" s="285"/>
    </row>
    <row r="27" spans="2:7" ht="27" customHeight="1" x14ac:dyDescent="0.2">
      <c r="B27" s="180"/>
      <c r="C27" s="181"/>
      <c r="D27" s="181"/>
      <c r="E27" s="181"/>
      <c r="F27" s="181"/>
      <c r="G27" s="181"/>
    </row>
    <row r="28" spans="2:7" ht="27" customHeight="1" x14ac:dyDescent="0.2">
      <c r="B28" s="180"/>
      <c r="C28" s="181"/>
      <c r="D28" s="181"/>
      <c r="E28" s="181"/>
      <c r="F28" s="181"/>
      <c r="G28" s="181"/>
    </row>
    <row r="29" spans="2:7" ht="27" customHeight="1" x14ac:dyDescent="0.2"/>
    <row r="30" spans="2:7" ht="27" customHeight="1" x14ac:dyDescent="0.25">
      <c r="F30" s="245" t="s">
        <v>239</v>
      </c>
      <c r="G30" s="246"/>
    </row>
    <row r="31" spans="2:7" ht="27" customHeight="1" x14ac:dyDescent="0.25">
      <c r="F31" s="176" t="s">
        <v>54</v>
      </c>
      <c r="G31" s="177" t="s">
        <v>237</v>
      </c>
    </row>
    <row r="32" spans="2:7" ht="27" customHeight="1" x14ac:dyDescent="0.25">
      <c r="F32" s="205">
        <v>2019</v>
      </c>
      <c r="G32" s="208">
        <v>1</v>
      </c>
    </row>
    <row r="33" spans="6:7" ht="27" customHeight="1" x14ac:dyDescent="0.25">
      <c r="F33" s="207"/>
      <c r="G33" s="122"/>
    </row>
    <row r="34" spans="6:7" ht="27" customHeight="1" x14ac:dyDescent="0.25">
      <c r="F34" s="130"/>
      <c r="G34" s="206"/>
    </row>
    <row r="35" spans="6:7" ht="27" customHeight="1" x14ac:dyDescent="0.25">
      <c r="F35" s="130"/>
      <c r="G35" s="206"/>
    </row>
    <row r="36" spans="6:7" ht="27" customHeight="1" x14ac:dyDescent="0.25">
      <c r="F36" s="130"/>
      <c r="G36" s="121"/>
    </row>
    <row r="37" spans="6:7" ht="27" customHeight="1" x14ac:dyDescent="0.2">
      <c r="F37" s="80"/>
      <c r="G37" s="121"/>
    </row>
    <row r="38" spans="6:7" ht="27" customHeight="1" x14ac:dyDescent="0.2">
      <c r="F38" s="80"/>
      <c r="G38" s="121"/>
    </row>
    <row r="39" spans="6:7" ht="27" customHeight="1" x14ac:dyDescent="0.2">
      <c r="F39" s="80"/>
      <c r="G39" s="121"/>
    </row>
    <row r="40" spans="6:7" ht="27" customHeight="1" x14ac:dyDescent="0.2">
      <c r="F40" s="80"/>
      <c r="G40" s="121"/>
    </row>
    <row r="41" spans="6:7" ht="27" customHeight="1" x14ac:dyDescent="0.2">
      <c r="F41" s="80"/>
      <c r="G41" s="121"/>
    </row>
    <row r="42" spans="6:7" ht="27" customHeight="1" x14ac:dyDescent="0.2">
      <c r="F42" s="80"/>
      <c r="G42" s="121"/>
    </row>
    <row r="43" spans="6:7" ht="27" customHeight="1" x14ac:dyDescent="0.2">
      <c r="F43" s="80"/>
      <c r="G43" s="121"/>
    </row>
    <row r="46" spans="6:7" ht="47.25" customHeight="1" x14ac:dyDescent="0.2"/>
  </sheetData>
  <sheetProtection formatCells="0" formatColumns="0" formatRows="0" insertColumns="0" insertRows="0" insertHyperlinks="0" deleteColumns="0" deleteRows="0" sort="0" autoFilter="0" pivotTables="0"/>
  <mergeCells count="22">
    <mergeCell ref="C25:G25"/>
    <mergeCell ref="C26:G26"/>
    <mergeCell ref="F30:G30"/>
    <mergeCell ref="B12:G12"/>
    <mergeCell ref="B14:G14"/>
    <mergeCell ref="B19:G19"/>
    <mergeCell ref="C21:G21"/>
    <mergeCell ref="C22:G22"/>
    <mergeCell ref="C24:G24"/>
    <mergeCell ref="C8:D8"/>
    <mergeCell ref="E8:G8"/>
    <mergeCell ref="B9:B10"/>
    <mergeCell ref="C9:D10"/>
    <mergeCell ref="E9:G9"/>
    <mergeCell ref="E10:G10"/>
    <mergeCell ref="B7:D7"/>
    <mergeCell ref="E7:G7"/>
    <mergeCell ref="B2:G2"/>
    <mergeCell ref="B3:G3"/>
    <mergeCell ref="D4:E4"/>
    <mergeCell ref="F4:G4"/>
    <mergeCell ref="B6:G6"/>
  </mergeCells>
  <printOptions horizontalCentered="1"/>
  <pageMargins left="0.70866141732283472" right="0.70866141732283472" top="0.74803149606299213" bottom="0.74803149606299213" header="0.31496062992125984" footer="0.31496062992125984"/>
  <pageSetup scale="70" fitToHeight="0" orientation="landscape" r:id="rId1"/>
  <headerFooter>
    <oddHeader>&amp;C&amp;"Arial,Negrita"CUENTA PUBLICA 2019
INDICADORES DE RESULTADOS</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99CC"/>
  </sheetPr>
  <dimension ref="B2:G46"/>
  <sheetViews>
    <sheetView view="pageLayout" zoomScaleNormal="80" workbookViewId="0">
      <selection activeCell="G18" sqref="G18"/>
    </sheetView>
  </sheetViews>
  <sheetFormatPr baseColWidth="10" defaultColWidth="9.140625" defaultRowHeight="14.25" x14ac:dyDescent="0.2"/>
  <cols>
    <col min="1" max="1" width="0.140625" style="1" customWidth="1"/>
    <col min="2" max="2" width="22.140625" style="1" customWidth="1"/>
    <col min="3" max="3" width="30" style="1" customWidth="1"/>
    <col min="4" max="5" width="27.140625" style="1" customWidth="1"/>
    <col min="6" max="6" width="28.85546875" style="1" customWidth="1"/>
    <col min="7" max="7" width="35.140625" style="1" customWidth="1"/>
    <col min="8" max="16384" width="9.140625" style="1"/>
  </cols>
  <sheetData>
    <row r="2" spans="2:7" ht="21.95" customHeight="1" x14ac:dyDescent="0.2">
      <c r="B2" s="289" t="s">
        <v>16</v>
      </c>
      <c r="C2" s="290"/>
      <c r="D2" s="290"/>
      <c r="E2" s="290"/>
      <c r="F2" s="290"/>
      <c r="G2" s="290"/>
    </row>
    <row r="3" spans="2:7" ht="18" x14ac:dyDescent="0.2">
      <c r="B3" s="289" t="s">
        <v>75</v>
      </c>
      <c r="C3" s="290"/>
      <c r="D3" s="290"/>
      <c r="E3" s="290"/>
      <c r="F3" s="290"/>
      <c r="G3" s="290"/>
    </row>
    <row r="4" spans="2:7" ht="39.75" customHeight="1" x14ac:dyDescent="0.2">
      <c r="B4" s="2" t="s">
        <v>60</v>
      </c>
      <c r="C4" s="39" t="s">
        <v>240</v>
      </c>
      <c r="D4" s="247" t="s">
        <v>11</v>
      </c>
      <c r="E4" s="252"/>
      <c r="F4" s="251" t="s">
        <v>50</v>
      </c>
      <c r="G4" s="252"/>
    </row>
    <row r="5" spans="2:7" ht="12" customHeight="1" x14ac:dyDescent="0.2">
      <c r="B5" s="3"/>
      <c r="C5" s="3"/>
      <c r="D5" s="6"/>
      <c r="E5" s="8"/>
      <c r="F5" s="8"/>
      <c r="G5" s="8"/>
    </row>
    <row r="6" spans="2:7" ht="18" x14ac:dyDescent="0.2">
      <c r="B6" s="291" t="s">
        <v>0</v>
      </c>
      <c r="C6" s="292"/>
      <c r="D6" s="293"/>
      <c r="E6" s="294"/>
      <c r="F6" s="292"/>
      <c r="G6" s="293"/>
    </row>
    <row r="7" spans="2:7" ht="15" x14ac:dyDescent="0.2">
      <c r="B7" s="247" t="s">
        <v>13</v>
      </c>
      <c r="C7" s="248"/>
      <c r="D7" s="249"/>
      <c r="E7" s="247" t="s">
        <v>14</v>
      </c>
      <c r="F7" s="248"/>
      <c r="G7" s="249"/>
    </row>
    <row r="8" spans="2:7" ht="87" customHeight="1" x14ac:dyDescent="0.2">
      <c r="B8" s="7" t="s">
        <v>12</v>
      </c>
      <c r="C8" s="251" t="s">
        <v>76</v>
      </c>
      <c r="D8" s="252"/>
      <c r="E8" s="286" t="s">
        <v>228</v>
      </c>
      <c r="F8" s="287"/>
      <c r="G8" s="288"/>
    </row>
    <row r="9" spans="2:7" ht="18.75" customHeight="1" x14ac:dyDescent="0.2">
      <c r="B9" s="267" t="s">
        <v>77</v>
      </c>
      <c r="C9" s="269" t="s">
        <v>223</v>
      </c>
      <c r="D9" s="269"/>
      <c r="E9" s="247" t="s">
        <v>15</v>
      </c>
      <c r="F9" s="256"/>
      <c r="G9" s="252"/>
    </row>
    <row r="10" spans="2:7" ht="115.5" customHeight="1" x14ac:dyDescent="0.2">
      <c r="B10" s="268"/>
      <c r="C10" s="268"/>
      <c r="D10" s="268"/>
      <c r="E10" s="286" t="s">
        <v>229</v>
      </c>
      <c r="F10" s="287"/>
      <c r="G10" s="288"/>
    </row>
    <row r="11" spans="2:7" x14ac:dyDescent="0.2">
      <c r="B11" s="9"/>
      <c r="C11" s="9"/>
      <c r="D11" s="9"/>
      <c r="E11" s="9"/>
      <c r="F11" s="9"/>
      <c r="G11" s="9"/>
    </row>
    <row r="12" spans="2:7" ht="15.75" x14ac:dyDescent="0.25">
      <c r="B12" s="276" t="s">
        <v>9</v>
      </c>
      <c r="C12" s="276"/>
      <c r="D12" s="276"/>
      <c r="E12" s="276"/>
      <c r="F12" s="276"/>
      <c r="G12" s="276"/>
    </row>
    <row r="13" spans="2:7" ht="8.25" customHeight="1" x14ac:dyDescent="0.2">
      <c r="B13" s="10"/>
      <c r="C13" s="10"/>
      <c r="D13" s="10"/>
      <c r="E13" s="10"/>
      <c r="F13" s="10"/>
      <c r="G13" s="10"/>
    </row>
    <row r="14" spans="2:7" ht="123.75" customHeight="1" x14ac:dyDescent="0.2">
      <c r="B14" s="261" t="s">
        <v>241</v>
      </c>
      <c r="C14" s="277"/>
      <c r="D14" s="277"/>
      <c r="E14" s="277"/>
      <c r="F14" s="277"/>
      <c r="G14" s="278"/>
    </row>
    <row r="15" spans="2:7" ht="26.25" customHeight="1" x14ac:dyDescent="0.2"/>
    <row r="16" spans="2:7" ht="27" customHeight="1" x14ac:dyDescent="0.2">
      <c r="B16" s="182"/>
      <c r="C16" s="210"/>
      <c r="D16" s="11" t="s">
        <v>46</v>
      </c>
      <c r="E16" s="11" t="s">
        <v>47</v>
      </c>
    </row>
    <row r="17" spans="2:7" ht="27" customHeight="1" x14ac:dyDescent="0.2">
      <c r="B17" s="182"/>
      <c r="C17" s="210"/>
      <c r="D17" s="42">
        <v>2019</v>
      </c>
      <c r="E17" s="42">
        <v>224</v>
      </c>
    </row>
    <row r="18" spans="2:7" ht="27" customHeight="1" x14ac:dyDescent="0.25">
      <c r="B18" s="130"/>
      <c r="C18" s="210"/>
      <c r="D18" s="14">
        <v>2018</v>
      </c>
      <c r="E18" s="43">
        <v>195</v>
      </c>
    </row>
    <row r="19" spans="2:7" ht="27" customHeight="1" x14ac:dyDescent="0.25">
      <c r="B19" s="130"/>
      <c r="C19" s="210"/>
      <c r="D19" s="14">
        <v>2017</v>
      </c>
      <c r="E19" s="43">
        <v>184</v>
      </c>
    </row>
    <row r="20" spans="2:7" ht="27" customHeight="1" x14ac:dyDescent="0.25">
      <c r="B20" s="130"/>
      <c r="C20" s="210"/>
      <c r="D20" s="14">
        <v>2016</v>
      </c>
      <c r="E20" s="43">
        <v>175</v>
      </c>
    </row>
    <row r="21" spans="2:7" ht="30" customHeight="1" x14ac:dyDescent="0.25">
      <c r="B21" s="209"/>
      <c r="C21" s="210"/>
      <c r="D21" s="14">
        <v>2015</v>
      </c>
      <c r="E21" s="13">
        <v>184</v>
      </c>
    </row>
    <row r="22" spans="2:7" ht="21.75" customHeight="1" x14ac:dyDescent="0.2">
      <c r="B22" s="30"/>
      <c r="C22" s="111"/>
      <c r="D22" s="50"/>
    </row>
    <row r="23" spans="2:7" ht="21.75" customHeight="1" x14ac:dyDescent="0.2">
      <c r="B23" s="30"/>
      <c r="C23" s="111"/>
      <c r="D23" s="80"/>
    </row>
    <row r="24" spans="2:7" ht="27" customHeight="1" x14ac:dyDescent="0.2">
      <c r="B24" s="279" t="s">
        <v>106</v>
      </c>
      <c r="C24" s="280"/>
      <c r="D24" s="280"/>
      <c r="E24" s="280"/>
      <c r="F24" s="280"/>
      <c r="G24" s="281"/>
    </row>
    <row r="25" spans="2:7" ht="17.25" customHeight="1" x14ac:dyDescent="0.2"/>
    <row r="26" spans="2:7" ht="27" customHeight="1" x14ac:dyDescent="0.2">
      <c r="B26" s="108" t="s">
        <v>4</v>
      </c>
      <c r="C26" s="250" t="s">
        <v>59</v>
      </c>
      <c r="D26" s="250"/>
      <c r="E26" s="250"/>
      <c r="F26" s="250"/>
      <c r="G26" s="250"/>
    </row>
    <row r="27" spans="2:7" ht="27" customHeight="1" x14ac:dyDescent="0.2">
      <c r="B27" s="108" t="s">
        <v>5</v>
      </c>
      <c r="C27" s="285" t="s">
        <v>63</v>
      </c>
      <c r="D27" s="285"/>
      <c r="E27" s="285"/>
      <c r="F27" s="285"/>
      <c r="G27" s="285"/>
    </row>
    <row r="28" spans="2:7" ht="27" customHeight="1" x14ac:dyDescent="0.2">
      <c r="B28" s="108" t="s">
        <v>6</v>
      </c>
      <c r="C28" s="285" t="s">
        <v>26</v>
      </c>
      <c r="D28" s="285"/>
      <c r="E28" s="285"/>
      <c r="F28" s="285"/>
      <c r="G28" s="285"/>
    </row>
    <row r="29" spans="2:7" ht="27" customHeight="1" x14ac:dyDescent="0.2">
      <c r="B29" s="108" t="s">
        <v>7</v>
      </c>
      <c r="C29" s="285" t="s">
        <v>242</v>
      </c>
      <c r="D29" s="285"/>
      <c r="E29" s="285"/>
      <c r="F29" s="285"/>
      <c r="G29" s="285"/>
    </row>
    <row r="30" spans="2:7" ht="27" customHeight="1" x14ac:dyDescent="0.2">
      <c r="B30" s="108" t="s">
        <v>8</v>
      </c>
      <c r="C30" s="285" t="s">
        <v>1</v>
      </c>
      <c r="D30" s="285"/>
      <c r="E30" s="285"/>
      <c r="F30" s="285"/>
      <c r="G30" s="285"/>
    </row>
    <row r="31" spans="2:7" ht="27" customHeight="1" x14ac:dyDescent="0.2"/>
    <row r="32" spans="2:7" ht="27" customHeight="1" x14ac:dyDescent="0.25">
      <c r="F32" s="245" t="s">
        <v>45</v>
      </c>
      <c r="G32" s="246"/>
    </row>
    <row r="33" spans="6:7" ht="27" customHeight="1" x14ac:dyDescent="0.25">
      <c r="F33" s="106" t="s">
        <v>54</v>
      </c>
      <c r="G33" s="107" t="s">
        <v>55</v>
      </c>
    </row>
    <row r="34" spans="6:7" ht="27" customHeight="1" x14ac:dyDescent="0.25">
      <c r="F34" s="211">
        <v>2019</v>
      </c>
      <c r="G34" s="212">
        <v>14.87</v>
      </c>
    </row>
    <row r="35" spans="6:7" ht="27" customHeight="1" x14ac:dyDescent="0.25">
      <c r="F35" s="125">
        <v>2018</v>
      </c>
      <c r="G35" s="36">
        <v>5.97</v>
      </c>
    </row>
    <row r="36" spans="6:7" ht="27" customHeight="1" x14ac:dyDescent="0.25">
      <c r="F36" s="125">
        <v>2017</v>
      </c>
      <c r="G36" s="36">
        <v>5.14</v>
      </c>
    </row>
    <row r="37" spans="6:7" ht="27" customHeight="1" x14ac:dyDescent="0.25">
      <c r="F37" s="125">
        <v>2016</v>
      </c>
      <c r="G37" s="51">
        <v>-4.891304347826086</v>
      </c>
    </row>
    <row r="38" spans="6:7" ht="27" customHeight="1" x14ac:dyDescent="0.25">
      <c r="F38" s="125">
        <v>2015</v>
      </c>
      <c r="G38" s="51">
        <v>39.393939393939405</v>
      </c>
    </row>
    <row r="39" spans="6:7" ht="27" customHeight="1" x14ac:dyDescent="0.25">
      <c r="F39" s="125">
        <v>2014</v>
      </c>
      <c r="G39" s="36">
        <v>100</v>
      </c>
    </row>
    <row r="40" spans="6:7" ht="27" customHeight="1" x14ac:dyDescent="0.2">
      <c r="F40" s="123"/>
      <c r="G40" s="122" t="s">
        <v>243</v>
      </c>
    </row>
    <row r="41" spans="6:7" ht="27" customHeight="1" x14ac:dyDescent="0.2">
      <c r="F41" s="80"/>
      <c r="G41" s="121"/>
    </row>
    <row r="42" spans="6:7" ht="27" customHeight="1" x14ac:dyDescent="0.2">
      <c r="F42" s="80"/>
      <c r="G42" s="121"/>
    </row>
    <row r="43" spans="6:7" ht="27" customHeight="1" x14ac:dyDescent="0.2">
      <c r="F43" s="80"/>
      <c r="G43" s="121"/>
    </row>
    <row r="44" spans="6:7" ht="27" customHeight="1" x14ac:dyDescent="0.2">
      <c r="F44" s="80"/>
      <c r="G44" s="121"/>
    </row>
    <row r="46" spans="6:7" ht="47.25" customHeight="1" x14ac:dyDescent="0.2"/>
  </sheetData>
  <sheetProtection formatCells="0" formatColumns="0" formatRows="0" insertColumns="0" insertRows="0" insertHyperlinks="0" deleteColumns="0" deleteRows="0" sort="0" autoFilter="0" pivotTables="0"/>
  <mergeCells count="22">
    <mergeCell ref="B7:D7"/>
    <mergeCell ref="E7:G7"/>
    <mergeCell ref="B2:G2"/>
    <mergeCell ref="B3:G3"/>
    <mergeCell ref="D4:E4"/>
    <mergeCell ref="F4:G4"/>
    <mergeCell ref="B6:G6"/>
    <mergeCell ref="C28:G28"/>
    <mergeCell ref="C29:G29"/>
    <mergeCell ref="C30:G30"/>
    <mergeCell ref="F32:G32"/>
    <mergeCell ref="C8:D8"/>
    <mergeCell ref="E8:G8"/>
    <mergeCell ref="B12:G12"/>
    <mergeCell ref="B14:G14"/>
    <mergeCell ref="B24:G24"/>
    <mergeCell ref="C26:G26"/>
    <mergeCell ref="C27:G27"/>
    <mergeCell ref="B9:B10"/>
    <mergeCell ref="C9:D10"/>
    <mergeCell ref="E9:G9"/>
    <mergeCell ref="E10:G10"/>
  </mergeCells>
  <printOptions horizontalCentered="1"/>
  <pageMargins left="0.70866141732283472" right="0.70866141732283472" top="0.74803149606299213" bottom="0.74803149606299213" header="0.31496062992125984" footer="0.31496062992125984"/>
  <pageSetup scale="70" fitToHeight="0" orientation="landscape" r:id="rId1"/>
  <headerFooter>
    <oddHeader>&amp;C&amp;"Arial,Negrita"CUENTA PUBLICA 2019
INDICADORES DE RESULTADOS</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B1:G40"/>
  <sheetViews>
    <sheetView view="pageLayout" topLeftCell="A10" zoomScale="80" zoomScaleNormal="80" zoomScalePageLayoutView="80" workbookViewId="0">
      <selection activeCell="G15" sqref="G15"/>
    </sheetView>
  </sheetViews>
  <sheetFormatPr baseColWidth="10" defaultColWidth="9.140625" defaultRowHeight="14.25" x14ac:dyDescent="0.2"/>
  <cols>
    <col min="1" max="1" width="0.140625" style="1" customWidth="1"/>
    <col min="2" max="2" width="22.140625" style="1" customWidth="1"/>
    <col min="3" max="3" width="30" style="1" customWidth="1"/>
    <col min="4" max="4" width="27.140625" style="1" customWidth="1"/>
    <col min="5" max="5" width="27.85546875" style="1" customWidth="1"/>
    <col min="6" max="6" width="28.85546875" style="1" customWidth="1"/>
    <col min="7" max="7" width="35.140625" style="1" customWidth="1"/>
    <col min="8" max="16384" width="9.140625" style="1"/>
  </cols>
  <sheetData>
    <row r="1" spans="2:7" ht="7.5" customHeight="1" x14ac:dyDescent="0.2"/>
    <row r="2" spans="2:7" ht="21.95" customHeight="1" x14ac:dyDescent="0.2">
      <c r="B2" s="289" t="s">
        <v>16</v>
      </c>
      <c r="C2" s="290"/>
      <c r="D2" s="290"/>
      <c r="E2" s="290"/>
      <c r="F2" s="290"/>
      <c r="G2" s="290"/>
    </row>
    <row r="3" spans="2:7" ht="18" x14ac:dyDescent="0.2">
      <c r="B3" s="289" t="s">
        <v>75</v>
      </c>
      <c r="C3" s="290"/>
      <c r="D3" s="290"/>
      <c r="E3" s="290"/>
      <c r="F3" s="290"/>
      <c r="G3" s="290"/>
    </row>
    <row r="4" spans="2:7" ht="46.5" customHeight="1" x14ac:dyDescent="0.2">
      <c r="B4" s="57" t="s">
        <v>60</v>
      </c>
      <c r="C4" s="18" t="s">
        <v>64</v>
      </c>
      <c r="D4" s="247" t="s">
        <v>11</v>
      </c>
      <c r="E4" s="252"/>
      <c r="F4" s="251" t="s">
        <v>50</v>
      </c>
      <c r="G4" s="252"/>
    </row>
    <row r="5" spans="2:7" ht="12" customHeight="1" x14ac:dyDescent="0.2">
      <c r="B5" s="3"/>
      <c r="C5" s="3"/>
      <c r="D5" s="6"/>
      <c r="E5" s="8"/>
      <c r="F5" s="8"/>
      <c r="G5" s="8"/>
    </row>
    <row r="6" spans="2:7" ht="18" x14ac:dyDescent="0.2">
      <c r="B6" s="291" t="s">
        <v>0</v>
      </c>
      <c r="C6" s="292"/>
      <c r="D6" s="293"/>
      <c r="E6" s="294"/>
      <c r="F6" s="292"/>
      <c r="G6" s="293"/>
    </row>
    <row r="7" spans="2:7" ht="15" x14ac:dyDescent="0.2">
      <c r="B7" s="247" t="s">
        <v>13</v>
      </c>
      <c r="C7" s="248"/>
      <c r="D7" s="249"/>
      <c r="E7" s="247" t="s">
        <v>14</v>
      </c>
      <c r="F7" s="248"/>
      <c r="G7" s="249"/>
    </row>
    <row r="8" spans="2:7" ht="84.75" customHeight="1" x14ac:dyDescent="0.2">
      <c r="B8" s="7" t="s">
        <v>12</v>
      </c>
      <c r="C8" s="251" t="s">
        <v>76</v>
      </c>
      <c r="D8" s="252"/>
      <c r="E8" s="286" t="s">
        <v>228</v>
      </c>
      <c r="F8" s="287"/>
      <c r="G8" s="288"/>
    </row>
    <row r="9" spans="2:7" x14ac:dyDescent="0.2">
      <c r="B9" s="267" t="s">
        <v>109</v>
      </c>
      <c r="C9" s="269" t="s">
        <v>244</v>
      </c>
      <c r="D9" s="269"/>
      <c r="E9" s="247" t="s">
        <v>15</v>
      </c>
      <c r="F9" s="256"/>
      <c r="G9" s="252"/>
    </row>
    <row r="10" spans="2:7" ht="126" customHeight="1" x14ac:dyDescent="0.2">
      <c r="B10" s="268"/>
      <c r="C10" s="268"/>
      <c r="D10" s="268"/>
      <c r="E10" s="286" t="s">
        <v>229</v>
      </c>
      <c r="F10" s="287"/>
      <c r="G10" s="288"/>
    </row>
    <row r="11" spans="2:7" x14ac:dyDescent="0.2">
      <c r="B11" s="9"/>
      <c r="C11" s="9"/>
      <c r="D11" s="9"/>
      <c r="E11" s="9"/>
      <c r="F11" s="9"/>
      <c r="G11" s="9"/>
    </row>
    <row r="12" spans="2:7" ht="15.75" x14ac:dyDescent="0.25">
      <c r="B12" s="276" t="s">
        <v>9</v>
      </c>
      <c r="C12" s="276"/>
      <c r="D12" s="276"/>
      <c r="E12" s="276"/>
      <c r="F12" s="276"/>
      <c r="G12" s="276"/>
    </row>
    <row r="13" spans="2:7" ht="8.25" customHeight="1" x14ac:dyDescent="0.2">
      <c r="B13" s="10"/>
      <c r="C13" s="10"/>
      <c r="D13" s="10"/>
      <c r="E13" s="10"/>
      <c r="F13" s="10"/>
      <c r="G13" s="10"/>
    </row>
    <row r="14" spans="2:7" ht="123.75" customHeight="1" x14ac:dyDescent="0.2">
      <c r="B14" s="261" t="s">
        <v>246</v>
      </c>
      <c r="C14" s="277"/>
      <c r="D14" s="277"/>
      <c r="E14" s="277"/>
      <c r="F14" s="277"/>
      <c r="G14" s="278"/>
    </row>
    <row r="15" spans="2:7" ht="20.25" customHeight="1" x14ac:dyDescent="0.2"/>
    <row r="16" spans="2:7" ht="27" customHeight="1" x14ac:dyDescent="0.2">
      <c r="B16" s="129"/>
      <c r="C16" s="70"/>
      <c r="D16" s="11" t="s">
        <v>46</v>
      </c>
      <c r="E16" s="11" t="s">
        <v>10</v>
      </c>
      <c r="F16" s="78"/>
    </row>
    <row r="17" spans="2:7" ht="27" customHeight="1" x14ac:dyDescent="0.2">
      <c r="B17" s="197"/>
      <c r="C17" s="198"/>
      <c r="D17" s="42">
        <v>2019</v>
      </c>
      <c r="E17" s="42">
        <v>36263</v>
      </c>
      <c r="F17" s="78"/>
    </row>
    <row r="18" spans="2:7" ht="27" customHeight="1" x14ac:dyDescent="0.25">
      <c r="B18" s="130"/>
      <c r="C18" s="131"/>
      <c r="D18" s="14">
        <v>2018</v>
      </c>
      <c r="E18" s="13">
        <v>49507</v>
      </c>
      <c r="F18" s="217"/>
    </row>
    <row r="19" spans="2:7" ht="27" customHeight="1" x14ac:dyDescent="0.25">
      <c r="B19" s="130"/>
      <c r="C19" s="131"/>
      <c r="D19" s="14">
        <v>2017</v>
      </c>
      <c r="E19" s="13">
        <v>29192</v>
      </c>
      <c r="F19" s="217"/>
    </row>
    <row r="20" spans="2:7" ht="27" customHeight="1" x14ac:dyDescent="0.25">
      <c r="B20" s="130"/>
      <c r="C20" s="131"/>
      <c r="D20" s="14">
        <v>2016</v>
      </c>
      <c r="E20" s="13">
        <v>19857</v>
      </c>
      <c r="F20" s="217"/>
    </row>
    <row r="21" spans="2:7" ht="27" customHeight="1" x14ac:dyDescent="0.25">
      <c r="B21" s="130"/>
      <c r="C21" s="131"/>
      <c r="D21" s="14">
        <v>2015</v>
      </c>
      <c r="E21" s="13">
        <v>39066</v>
      </c>
      <c r="F21" s="218"/>
      <c r="G21" s="41"/>
    </row>
    <row r="22" spans="2:7" ht="25.5" customHeight="1" x14ac:dyDescent="0.2">
      <c r="B22" s="30"/>
      <c r="C22" s="111"/>
      <c r="D22" s="128"/>
    </row>
    <row r="23" spans="2:7" ht="25.5" customHeight="1" x14ac:dyDescent="0.2">
      <c r="B23" s="30"/>
      <c r="C23" s="111"/>
      <c r="D23" s="128"/>
    </row>
    <row r="24" spans="2:7" ht="25.5" customHeight="1" x14ac:dyDescent="0.2">
      <c r="B24" s="279" t="s">
        <v>110</v>
      </c>
      <c r="C24" s="280"/>
      <c r="D24" s="280"/>
      <c r="E24" s="280"/>
      <c r="F24" s="280"/>
      <c r="G24" s="281"/>
    </row>
    <row r="25" spans="2:7" ht="18" customHeight="1" x14ac:dyDescent="0.2"/>
    <row r="26" spans="2:7" ht="25.5" customHeight="1" x14ac:dyDescent="0.2">
      <c r="B26" s="108" t="s">
        <v>4</v>
      </c>
      <c r="C26" s="250" t="s">
        <v>59</v>
      </c>
      <c r="D26" s="250"/>
      <c r="E26" s="250"/>
      <c r="F26" s="250"/>
      <c r="G26" s="250"/>
    </row>
    <row r="27" spans="2:7" ht="25.5" customHeight="1" x14ac:dyDescent="0.2">
      <c r="B27" s="108" t="s">
        <v>5</v>
      </c>
      <c r="C27" s="285" t="s">
        <v>63</v>
      </c>
      <c r="D27" s="285"/>
      <c r="E27" s="285"/>
      <c r="F27" s="285"/>
      <c r="G27" s="285"/>
    </row>
    <row r="28" spans="2:7" ht="25.5" customHeight="1" x14ac:dyDescent="0.2">
      <c r="B28" s="108" t="s">
        <v>6</v>
      </c>
      <c r="C28" s="285" t="s">
        <v>26</v>
      </c>
      <c r="D28" s="285"/>
      <c r="E28" s="285"/>
      <c r="F28" s="285"/>
      <c r="G28" s="285"/>
    </row>
    <row r="29" spans="2:7" ht="25.5" customHeight="1" x14ac:dyDescent="0.2">
      <c r="B29" s="108" t="s">
        <v>7</v>
      </c>
      <c r="C29" s="285" t="s">
        <v>245</v>
      </c>
      <c r="D29" s="285"/>
      <c r="E29" s="285"/>
      <c r="F29" s="285"/>
      <c r="G29" s="285"/>
    </row>
    <row r="30" spans="2:7" ht="25.5" customHeight="1" x14ac:dyDescent="0.2">
      <c r="B30" s="108" t="s">
        <v>8</v>
      </c>
      <c r="C30" s="285" t="s">
        <v>1</v>
      </c>
      <c r="D30" s="285"/>
      <c r="E30" s="285"/>
      <c r="F30" s="285"/>
      <c r="G30" s="285"/>
    </row>
    <row r="31" spans="2:7" ht="27" customHeight="1" x14ac:dyDescent="0.2">
      <c r="B31" s="30"/>
      <c r="C31" s="111"/>
      <c r="D31" s="80"/>
    </row>
    <row r="32" spans="2:7" ht="27" customHeight="1" x14ac:dyDescent="0.2">
      <c r="B32" s="30"/>
      <c r="C32" s="111"/>
      <c r="D32" s="80"/>
      <c r="F32" s="295" t="s">
        <v>111</v>
      </c>
      <c r="G32" s="296"/>
    </row>
    <row r="33" spans="6:7" ht="15" x14ac:dyDescent="0.2">
      <c r="F33" s="132" t="s">
        <v>65</v>
      </c>
      <c r="G33" s="109" t="s">
        <v>66</v>
      </c>
    </row>
    <row r="34" spans="6:7" ht="15" x14ac:dyDescent="0.2">
      <c r="F34" s="219">
        <v>2019</v>
      </c>
      <c r="G34" s="220">
        <v>-0.27</v>
      </c>
    </row>
    <row r="35" spans="6:7" x14ac:dyDescent="0.2">
      <c r="F35" s="58">
        <v>2018</v>
      </c>
      <c r="G35" s="60">
        <v>0.69590983831186626</v>
      </c>
    </row>
    <row r="36" spans="6:7" x14ac:dyDescent="0.2">
      <c r="F36" s="58">
        <v>2017</v>
      </c>
      <c r="G36" s="60">
        <v>0.47011129576471777</v>
      </c>
    </row>
    <row r="37" spans="6:7" x14ac:dyDescent="0.2">
      <c r="F37" s="58">
        <v>2016</v>
      </c>
      <c r="G37" s="60">
        <v>-0.49170634311165717</v>
      </c>
    </row>
    <row r="38" spans="6:7" x14ac:dyDescent="0.2">
      <c r="F38" s="58">
        <v>2015</v>
      </c>
      <c r="G38" s="60">
        <v>6.4033773661990923E-2</v>
      </c>
    </row>
    <row r="39" spans="6:7" x14ac:dyDescent="0.2">
      <c r="F39" s="58">
        <v>2014</v>
      </c>
      <c r="G39" s="60">
        <v>0.19038540106223611</v>
      </c>
    </row>
    <row r="40" spans="6:7" x14ac:dyDescent="0.2">
      <c r="F40" s="59">
        <v>2013</v>
      </c>
      <c r="G40" s="61">
        <v>-0.06</v>
      </c>
    </row>
  </sheetData>
  <sheetProtection formatCells="0" formatColumns="0" formatRows="0" insertColumns="0" insertRows="0" insertHyperlinks="0" deleteColumns="0" deleteRows="0" sort="0" autoFilter="0" pivotTables="0"/>
  <mergeCells count="22">
    <mergeCell ref="B7:D7"/>
    <mergeCell ref="E7:G7"/>
    <mergeCell ref="B2:G2"/>
    <mergeCell ref="B3:G3"/>
    <mergeCell ref="D4:E4"/>
    <mergeCell ref="F4:G4"/>
    <mergeCell ref="B6:G6"/>
    <mergeCell ref="C28:G28"/>
    <mergeCell ref="C29:G29"/>
    <mergeCell ref="C30:G30"/>
    <mergeCell ref="F32:G32"/>
    <mergeCell ref="C8:D8"/>
    <mergeCell ref="E8:G8"/>
    <mergeCell ref="B12:G12"/>
    <mergeCell ref="B14:G14"/>
    <mergeCell ref="B24:G24"/>
    <mergeCell ref="C26:G26"/>
    <mergeCell ref="C27:G27"/>
    <mergeCell ref="B9:B10"/>
    <mergeCell ref="C9:D10"/>
    <mergeCell ref="E9:G9"/>
    <mergeCell ref="E10:G10"/>
  </mergeCells>
  <printOptions horizontalCentered="1"/>
  <pageMargins left="0.43307086614173229" right="0.35433070866141736" top="0.74803149606299213" bottom="0.55118110236220474" header="0.31496062992125984" footer="0.11811023622047245"/>
  <pageSetup scale="75" fitToHeight="0" orientation="landscape" r:id="rId1"/>
  <headerFooter>
    <oddHeader>&amp;C&amp;"Arial,Negrita"CUENTA PUBLICA 2019
INDICADORES DE RESULTADOS</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B1:G42"/>
  <sheetViews>
    <sheetView view="pageLayout" topLeftCell="A19" zoomScale="110" zoomScaleNormal="80" zoomScalePageLayoutView="110" workbookViewId="0">
      <selection activeCell="C25" sqref="C25:G25"/>
    </sheetView>
  </sheetViews>
  <sheetFormatPr baseColWidth="10" defaultColWidth="9.140625" defaultRowHeight="14.25" x14ac:dyDescent="0.2"/>
  <cols>
    <col min="1" max="1" width="0.140625" style="1" customWidth="1"/>
    <col min="2" max="2" width="22.140625" style="1" customWidth="1"/>
    <col min="3" max="3" width="30" style="1" customWidth="1"/>
    <col min="4" max="5" width="27.140625" style="1" customWidth="1"/>
    <col min="6" max="6" width="28.85546875" style="1" customWidth="1"/>
    <col min="7" max="7" width="35.140625" style="1" customWidth="1"/>
    <col min="8" max="8" width="2.85546875" style="1" customWidth="1"/>
    <col min="9" max="16384" width="9.140625" style="1"/>
  </cols>
  <sheetData>
    <row r="1" spans="2:7" ht="4.5" customHeight="1" x14ac:dyDescent="0.2"/>
    <row r="2" spans="2:7" ht="21.95" customHeight="1" x14ac:dyDescent="0.2">
      <c r="B2" s="289" t="s">
        <v>16</v>
      </c>
      <c r="C2" s="290"/>
      <c r="D2" s="290"/>
      <c r="E2" s="290"/>
      <c r="F2" s="290"/>
      <c r="G2" s="290"/>
    </row>
    <row r="3" spans="2:7" ht="18" x14ac:dyDescent="0.2">
      <c r="B3" s="289" t="s">
        <v>75</v>
      </c>
      <c r="C3" s="290"/>
      <c r="D3" s="290"/>
      <c r="E3" s="290"/>
      <c r="F3" s="290"/>
      <c r="G3" s="290"/>
    </row>
    <row r="4" spans="2:7" ht="46.5" customHeight="1" x14ac:dyDescent="0.2">
      <c r="B4" s="57" t="s">
        <v>60</v>
      </c>
      <c r="C4" s="18" t="s">
        <v>247</v>
      </c>
      <c r="D4" s="247" t="s">
        <v>11</v>
      </c>
      <c r="E4" s="252"/>
      <c r="F4" s="251" t="s">
        <v>50</v>
      </c>
      <c r="G4" s="252"/>
    </row>
    <row r="5" spans="2:7" ht="12" customHeight="1" x14ac:dyDescent="0.2">
      <c r="B5" s="3"/>
      <c r="C5" s="3"/>
      <c r="D5" s="22"/>
      <c r="E5" s="20"/>
      <c r="F5" s="20"/>
      <c r="G5" s="20"/>
    </row>
    <row r="6" spans="2:7" ht="18" x14ac:dyDescent="0.2">
      <c r="B6" s="291" t="s">
        <v>0</v>
      </c>
      <c r="C6" s="292"/>
      <c r="D6" s="293"/>
      <c r="E6" s="294"/>
      <c r="F6" s="292"/>
      <c r="G6" s="293"/>
    </row>
    <row r="7" spans="2:7" ht="15" x14ac:dyDescent="0.2">
      <c r="B7" s="247" t="s">
        <v>13</v>
      </c>
      <c r="C7" s="248"/>
      <c r="D7" s="249"/>
      <c r="E7" s="247" t="s">
        <v>14</v>
      </c>
      <c r="F7" s="248"/>
      <c r="G7" s="249"/>
    </row>
    <row r="8" spans="2:7" ht="87.75" customHeight="1" x14ac:dyDescent="0.2">
      <c r="B8" s="7" t="s">
        <v>12</v>
      </c>
      <c r="C8" s="251" t="s">
        <v>76</v>
      </c>
      <c r="D8" s="252"/>
      <c r="E8" s="286" t="s">
        <v>228</v>
      </c>
      <c r="F8" s="287"/>
      <c r="G8" s="288"/>
    </row>
    <row r="9" spans="2:7" ht="18" customHeight="1" x14ac:dyDescent="0.2">
      <c r="B9" s="267" t="s">
        <v>77</v>
      </c>
      <c r="C9" s="269" t="s">
        <v>244</v>
      </c>
      <c r="D9" s="269"/>
      <c r="E9" s="247" t="s">
        <v>15</v>
      </c>
      <c r="F9" s="256"/>
      <c r="G9" s="252"/>
    </row>
    <row r="10" spans="2:7" ht="108.75" customHeight="1" x14ac:dyDescent="0.2">
      <c r="B10" s="268"/>
      <c r="C10" s="268"/>
      <c r="D10" s="268"/>
      <c r="E10" s="286" t="s">
        <v>229</v>
      </c>
      <c r="F10" s="287"/>
      <c r="G10" s="288"/>
    </row>
    <row r="11" spans="2:7" ht="11.25" customHeight="1" x14ac:dyDescent="0.2">
      <c r="B11" s="9"/>
      <c r="C11" s="9"/>
      <c r="D11" s="9"/>
      <c r="E11" s="9"/>
      <c r="F11" s="9"/>
      <c r="G11" s="9"/>
    </row>
    <row r="12" spans="2:7" ht="15.75" x14ac:dyDescent="0.25">
      <c r="B12" s="276" t="s">
        <v>9</v>
      </c>
      <c r="C12" s="276"/>
      <c r="D12" s="276"/>
      <c r="E12" s="276"/>
      <c r="F12" s="276"/>
      <c r="G12" s="276"/>
    </row>
    <row r="13" spans="2:7" ht="8.25" customHeight="1" x14ac:dyDescent="0.2">
      <c r="B13" s="10"/>
      <c r="C13" s="10"/>
      <c r="D13" s="10"/>
      <c r="E13" s="10"/>
      <c r="F13" s="10"/>
      <c r="G13" s="10"/>
    </row>
    <row r="14" spans="2:7" ht="72" customHeight="1" x14ac:dyDescent="0.2">
      <c r="B14" s="261" t="s">
        <v>248</v>
      </c>
      <c r="C14" s="277"/>
      <c r="D14" s="277"/>
      <c r="E14" s="277"/>
      <c r="F14" s="277"/>
      <c r="G14" s="278"/>
    </row>
    <row r="16" spans="2:7" ht="27" customHeight="1" x14ac:dyDescent="0.2">
      <c r="B16" s="129"/>
      <c r="C16" s="90" t="s">
        <v>214</v>
      </c>
      <c r="D16" s="90" t="s">
        <v>249</v>
      </c>
      <c r="E16" s="11" t="s">
        <v>46</v>
      </c>
    </row>
    <row r="17" spans="2:7" ht="27" customHeight="1" x14ac:dyDescent="0.25">
      <c r="B17" s="129"/>
      <c r="C17" s="221">
        <v>5</v>
      </c>
      <c r="D17" s="221">
        <v>507</v>
      </c>
      <c r="E17" s="222">
        <v>2019</v>
      </c>
    </row>
    <row r="18" spans="2:7" ht="27.75" customHeight="1" x14ac:dyDescent="0.2">
      <c r="B18" s="30"/>
      <c r="C18" s="13">
        <v>4</v>
      </c>
      <c r="D18" s="13">
        <v>458</v>
      </c>
      <c r="E18" s="72">
        <v>2018</v>
      </c>
    </row>
    <row r="19" spans="2:7" ht="17.25" customHeight="1" x14ac:dyDescent="0.2">
      <c r="B19" s="30"/>
      <c r="C19" s="111"/>
      <c r="D19" s="111"/>
      <c r="E19" s="134"/>
    </row>
    <row r="20" spans="2:7" ht="21.75" customHeight="1" x14ac:dyDescent="0.2">
      <c r="B20" s="257" t="s">
        <v>250</v>
      </c>
      <c r="C20" s="298"/>
      <c r="D20" s="298"/>
      <c r="E20" s="298"/>
      <c r="F20" s="298"/>
      <c r="G20" s="299"/>
    </row>
    <row r="21" spans="2:7" ht="12" customHeight="1" x14ac:dyDescent="0.2"/>
    <row r="22" spans="2:7" ht="18" customHeight="1" x14ac:dyDescent="0.2">
      <c r="B22" s="108" t="s">
        <v>4</v>
      </c>
      <c r="C22" s="250" t="s">
        <v>59</v>
      </c>
      <c r="D22" s="250"/>
      <c r="E22" s="250"/>
      <c r="F22" s="250"/>
      <c r="G22" s="250"/>
    </row>
    <row r="23" spans="2:7" ht="19.5" customHeight="1" x14ac:dyDescent="0.2">
      <c r="B23" s="108" t="s">
        <v>5</v>
      </c>
      <c r="C23" s="285" t="s">
        <v>63</v>
      </c>
      <c r="D23" s="285"/>
      <c r="E23" s="285"/>
      <c r="F23" s="285"/>
      <c r="G23" s="285"/>
    </row>
    <row r="24" spans="2:7" ht="21" customHeight="1" x14ac:dyDescent="0.2">
      <c r="B24" s="108" t="s">
        <v>6</v>
      </c>
      <c r="C24" s="285" t="s">
        <v>26</v>
      </c>
      <c r="D24" s="285"/>
      <c r="E24" s="285"/>
      <c r="F24" s="285"/>
      <c r="G24" s="285"/>
    </row>
    <row r="25" spans="2:7" ht="22.5" customHeight="1" x14ac:dyDescent="0.2">
      <c r="B25" s="108" t="s">
        <v>7</v>
      </c>
      <c r="C25" s="285" t="s">
        <v>251</v>
      </c>
      <c r="D25" s="285"/>
      <c r="E25" s="285"/>
      <c r="F25" s="285"/>
      <c r="G25" s="285"/>
    </row>
    <row r="26" spans="2:7" ht="24.75" customHeight="1" x14ac:dyDescent="0.2">
      <c r="B26" s="108" t="s">
        <v>8</v>
      </c>
      <c r="C26" s="285" t="s">
        <v>1</v>
      </c>
      <c r="D26" s="285"/>
      <c r="E26" s="285"/>
      <c r="F26" s="285"/>
      <c r="G26" s="285"/>
    </row>
    <row r="27" spans="2:7" ht="29.25" customHeight="1" x14ac:dyDescent="0.2">
      <c r="B27" s="30"/>
      <c r="C27" s="111"/>
      <c r="D27" s="111"/>
      <c r="E27" s="134"/>
    </row>
    <row r="28" spans="2:7" ht="29.25" customHeight="1" x14ac:dyDescent="0.25">
      <c r="B28" s="30"/>
      <c r="C28" s="111"/>
      <c r="D28" s="111"/>
      <c r="E28" s="134"/>
      <c r="F28" s="297" t="s">
        <v>252</v>
      </c>
      <c r="G28" s="297"/>
    </row>
    <row r="29" spans="2:7" ht="29.25" customHeight="1" x14ac:dyDescent="0.25">
      <c r="B29" s="30"/>
      <c r="C29" s="111"/>
      <c r="D29" s="111"/>
      <c r="E29" s="134"/>
      <c r="F29" s="110" t="s">
        <v>46</v>
      </c>
      <c r="G29" s="110" t="s">
        <v>1</v>
      </c>
    </row>
    <row r="30" spans="2:7" ht="29.25" customHeight="1" x14ac:dyDescent="0.25">
      <c r="B30" s="30"/>
      <c r="C30" s="111"/>
      <c r="D30" s="111"/>
      <c r="E30" s="134"/>
      <c r="F30" s="224">
        <v>2019</v>
      </c>
      <c r="G30" s="225">
        <v>10.7</v>
      </c>
    </row>
    <row r="31" spans="2:7" ht="29.25" customHeight="1" x14ac:dyDescent="0.2">
      <c r="B31" s="30"/>
      <c r="C31" s="111"/>
      <c r="D31" s="111"/>
      <c r="E31" s="134"/>
      <c r="F31" s="136" t="s">
        <v>253</v>
      </c>
      <c r="G31" s="73">
        <v>0</v>
      </c>
    </row>
    <row r="32" spans="2:7" ht="29.25" customHeight="1" x14ac:dyDescent="0.2">
      <c r="B32" s="30"/>
      <c r="C32" s="111"/>
      <c r="D32" s="111"/>
      <c r="E32" s="134"/>
      <c r="F32" s="123" t="s">
        <v>254</v>
      </c>
      <c r="G32" s="223"/>
    </row>
    <row r="33" spans="2:7" ht="29.25" customHeight="1" x14ac:dyDescent="0.2">
      <c r="B33" s="30"/>
      <c r="C33" s="111"/>
      <c r="D33" s="111"/>
      <c r="E33" s="134"/>
      <c r="F33" s="80"/>
      <c r="G33" s="121"/>
    </row>
    <row r="34" spans="2:7" ht="29.25" customHeight="1" x14ac:dyDescent="0.2">
      <c r="B34" s="30"/>
      <c r="C34" s="111"/>
      <c r="D34" s="111"/>
      <c r="E34" s="134"/>
      <c r="F34" s="80"/>
      <c r="G34" s="121"/>
    </row>
    <row r="35" spans="2:7" ht="29.25" customHeight="1" x14ac:dyDescent="0.2">
      <c r="B35" s="30"/>
      <c r="C35" s="111"/>
      <c r="D35" s="111"/>
      <c r="E35" s="134"/>
    </row>
    <row r="36" spans="2:7" ht="29.25" customHeight="1" x14ac:dyDescent="0.2">
      <c r="B36" s="30"/>
      <c r="C36" s="111"/>
      <c r="D36" s="111"/>
      <c r="E36" s="134"/>
    </row>
    <row r="37" spans="2:7" ht="29.25" customHeight="1" x14ac:dyDescent="0.2">
      <c r="B37" s="30"/>
      <c r="C37" s="111"/>
      <c r="D37" s="111"/>
      <c r="E37" s="134"/>
    </row>
    <row r="38" spans="2:7" ht="29.25" customHeight="1" x14ac:dyDescent="0.2">
      <c r="B38" s="30"/>
      <c r="C38" s="111"/>
      <c r="D38" s="111"/>
      <c r="E38" s="134"/>
    </row>
    <row r="39" spans="2:7" ht="29.25" customHeight="1" x14ac:dyDescent="0.2">
      <c r="B39" s="30"/>
      <c r="C39" s="111"/>
      <c r="D39" s="111"/>
      <c r="E39" s="134"/>
    </row>
    <row r="41" spans="2:7" ht="17.100000000000001" customHeight="1" x14ac:dyDescent="0.2">
      <c r="B41" s="21"/>
      <c r="C41" s="19"/>
      <c r="D41" s="19"/>
      <c r="E41" s="19"/>
      <c r="F41" s="19"/>
      <c r="G41" s="19"/>
    </row>
    <row r="42" spans="2:7" ht="2.25" customHeight="1" x14ac:dyDescent="0.2">
      <c r="B42" s="21"/>
      <c r="C42" s="19"/>
      <c r="D42" s="19"/>
      <c r="E42" s="19"/>
      <c r="F42" s="19"/>
      <c r="G42" s="19"/>
    </row>
  </sheetData>
  <sheetProtection formatCells="0" formatColumns="0" formatRows="0" insertColumns="0" insertRows="0" insertHyperlinks="0" deleteColumns="0" deleteRows="0" sort="0" autoFilter="0" pivotTables="0"/>
  <mergeCells count="22">
    <mergeCell ref="B7:D7"/>
    <mergeCell ref="E7:G7"/>
    <mergeCell ref="B2:G2"/>
    <mergeCell ref="B3:G3"/>
    <mergeCell ref="D4:E4"/>
    <mergeCell ref="F4:G4"/>
    <mergeCell ref="B6:G6"/>
    <mergeCell ref="C24:G24"/>
    <mergeCell ref="C25:G25"/>
    <mergeCell ref="C26:G26"/>
    <mergeCell ref="F28:G28"/>
    <mergeCell ref="C8:D8"/>
    <mergeCell ref="E8:G8"/>
    <mergeCell ref="B12:G12"/>
    <mergeCell ref="B14:G14"/>
    <mergeCell ref="B20:G20"/>
    <mergeCell ref="C22:G22"/>
    <mergeCell ref="C23:G23"/>
    <mergeCell ref="B9:B10"/>
    <mergeCell ref="C9:D10"/>
    <mergeCell ref="E9:G9"/>
    <mergeCell ref="E10:G10"/>
  </mergeCells>
  <printOptions horizontalCentered="1"/>
  <pageMargins left="0.43307086614173229" right="0.35433070866141736" top="0.74803149606299213" bottom="0.55118110236220474" header="0.31496062992125984" footer="0.11811023622047245"/>
  <pageSetup scale="73" fitToHeight="0" orientation="landscape" r:id="rId1"/>
  <headerFooter>
    <oddHeader>&amp;C&amp;"Arial,Negrita"CUENTA PUBLICA 2019
INDICADORES DE RESULTADOS</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B2:G38"/>
  <sheetViews>
    <sheetView view="pageLayout" topLeftCell="A10" zoomScaleNormal="80" workbookViewId="0">
      <selection activeCell="G18" sqref="G18:G19"/>
    </sheetView>
  </sheetViews>
  <sheetFormatPr baseColWidth="10" defaultColWidth="9.140625" defaultRowHeight="14.25" x14ac:dyDescent="0.2"/>
  <cols>
    <col min="1" max="1" width="0.140625" style="1" customWidth="1"/>
    <col min="2" max="2" width="22.140625" style="1" customWidth="1"/>
    <col min="3" max="3" width="30" style="1" customWidth="1"/>
    <col min="4" max="5" width="27.140625" style="1" customWidth="1"/>
    <col min="6" max="6" width="28.85546875" style="1" customWidth="1"/>
    <col min="7" max="7" width="35.140625" style="1" customWidth="1"/>
    <col min="8" max="16384" width="9.140625" style="1"/>
  </cols>
  <sheetData>
    <row r="2" spans="2:7" ht="21.95" customHeight="1" x14ac:dyDescent="0.2">
      <c r="B2" s="300" t="s">
        <v>16</v>
      </c>
      <c r="C2" s="301"/>
      <c r="D2" s="301"/>
      <c r="E2" s="301"/>
      <c r="F2" s="301"/>
      <c r="G2" s="301"/>
    </row>
    <row r="3" spans="2:7" ht="15.75" x14ac:dyDescent="0.2">
      <c r="B3" s="300" t="s">
        <v>75</v>
      </c>
      <c r="C3" s="301"/>
      <c r="D3" s="301"/>
      <c r="E3" s="301"/>
      <c r="F3" s="301"/>
      <c r="G3" s="301"/>
    </row>
    <row r="4" spans="2:7" ht="51.75" customHeight="1" x14ac:dyDescent="0.2">
      <c r="B4" s="57" t="s">
        <v>72</v>
      </c>
      <c r="C4" s="18" t="s">
        <v>255</v>
      </c>
      <c r="D4" s="247" t="s">
        <v>11</v>
      </c>
      <c r="E4" s="252"/>
      <c r="F4" s="251" t="s">
        <v>50</v>
      </c>
      <c r="G4" s="252"/>
    </row>
    <row r="5" spans="2:7" ht="15" x14ac:dyDescent="0.2">
      <c r="B5" s="3"/>
      <c r="C5" s="3"/>
      <c r="D5" s="66"/>
      <c r="E5" s="67"/>
      <c r="F5" s="67"/>
      <c r="G5" s="67"/>
    </row>
    <row r="6" spans="2:7" ht="15.75" x14ac:dyDescent="0.2">
      <c r="B6" s="302" t="s">
        <v>0</v>
      </c>
      <c r="C6" s="303"/>
      <c r="D6" s="304"/>
      <c r="E6" s="305"/>
      <c r="F6" s="303"/>
      <c r="G6" s="304"/>
    </row>
    <row r="7" spans="2:7" ht="15" x14ac:dyDescent="0.2">
      <c r="B7" s="247" t="s">
        <v>13</v>
      </c>
      <c r="C7" s="248"/>
      <c r="D7" s="249"/>
      <c r="E7" s="247" t="s">
        <v>14</v>
      </c>
      <c r="F7" s="248"/>
      <c r="G7" s="249"/>
    </row>
    <row r="8" spans="2:7" ht="87" customHeight="1" x14ac:dyDescent="0.2">
      <c r="B8" s="7" t="s">
        <v>12</v>
      </c>
      <c r="C8" s="251" t="s">
        <v>76</v>
      </c>
      <c r="D8" s="252"/>
      <c r="E8" s="286" t="s">
        <v>228</v>
      </c>
      <c r="F8" s="287"/>
      <c r="G8" s="288"/>
    </row>
    <row r="9" spans="2:7" x14ac:dyDescent="0.2">
      <c r="B9" s="267" t="s">
        <v>109</v>
      </c>
      <c r="C9" s="269" t="s">
        <v>223</v>
      </c>
      <c r="D9" s="269"/>
      <c r="E9" s="247" t="s">
        <v>15</v>
      </c>
      <c r="F9" s="256"/>
      <c r="G9" s="252"/>
    </row>
    <row r="10" spans="2:7" ht="124.5" customHeight="1" x14ac:dyDescent="0.2">
      <c r="B10" s="268"/>
      <c r="C10" s="268"/>
      <c r="D10" s="268"/>
      <c r="E10" s="286" t="s">
        <v>227</v>
      </c>
      <c r="F10" s="287"/>
      <c r="G10" s="288"/>
    </row>
    <row r="11" spans="2:7" x14ac:dyDescent="0.2">
      <c r="B11" s="9"/>
      <c r="C11" s="9"/>
      <c r="D11" s="9"/>
      <c r="E11" s="9"/>
      <c r="F11" s="9"/>
      <c r="G11" s="9"/>
    </row>
    <row r="12" spans="2:7" ht="15" x14ac:dyDescent="0.25">
      <c r="B12" s="260" t="s">
        <v>9</v>
      </c>
      <c r="C12" s="260"/>
      <c r="D12" s="260"/>
      <c r="E12" s="260"/>
      <c r="F12" s="260"/>
      <c r="G12" s="260"/>
    </row>
    <row r="13" spans="2:7" x14ac:dyDescent="0.2">
      <c r="B13" s="10"/>
      <c r="C13" s="10"/>
      <c r="D13" s="10"/>
      <c r="E13" s="10"/>
      <c r="F13" s="10"/>
      <c r="G13" s="10"/>
    </row>
    <row r="14" spans="2:7" ht="87.75" customHeight="1" x14ac:dyDescent="0.2">
      <c r="B14" s="261" t="s">
        <v>256</v>
      </c>
      <c r="C14" s="277"/>
      <c r="D14" s="277"/>
      <c r="E14" s="277"/>
      <c r="F14" s="277"/>
      <c r="G14" s="278"/>
    </row>
    <row r="15" spans="2:7" ht="30" customHeight="1" x14ac:dyDescent="0.2">
      <c r="B15" s="104"/>
      <c r="C15" s="104"/>
      <c r="D15" s="104"/>
      <c r="E15" s="104"/>
      <c r="F15" s="104"/>
      <c r="G15" s="104"/>
    </row>
    <row r="16" spans="2:7" ht="37.5" customHeight="1" x14ac:dyDescent="0.2">
      <c r="C16" s="23" t="s">
        <v>257</v>
      </c>
      <c r="D16" s="23" t="s">
        <v>74</v>
      </c>
      <c r="E16" s="11" t="s">
        <v>24</v>
      </c>
    </row>
    <row r="17" spans="2:7" ht="37.5" customHeight="1" x14ac:dyDescent="0.2">
      <c r="C17" s="11">
        <v>2019</v>
      </c>
      <c r="D17" s="23">
        <v>0</v>
      </c>
      <c r="E17" s="11">
        <v>4.5</v>
      </c>
    </row>
    <row r="18" spans="2:7" ht="33.75" customHeight="1" x14ac:dyDescent="0.2">
      <c r="C18" s="88">
        <v>2018</v>
      </c>
      <c r="D18" s="76">
        <v>43</v>
      </c>
      <c r="E18" s="84">
        <v>5.8</v>
      </c>
    </row>
    <row r="19" spans="2:7" ht="43.5" customHeight="1" x14ac:dyDescent="0.2">
      <c r="E19" s="226"/>
    </row>
    <row r="21" spans="2:7" ht="15.75" x14ac:dyDescent="0.2">
      <c r="B21" s="279" t="s">
        <v>258</v>
      </c>
      <c r="C21" s="280"/>
      <c r="D21" s="280"/>
      <c r="E21" s="280"/>
      <c r="F21" s="280"/>
      <c r="G21" s="281"/>
    </row>
    <row r="23" spans="2:7" ht="23.25" customHeight="1" x14ac:dyDescent="0.2">
      <c r="B23" s="69" t="s">
        <v>4</v>
      </c>
      <c r="C23" s="250" t="s">
        <v>48</v>
      </c>
      <c r="D23" s="250"/>
      <c r="E23" s="250"/>
      <c r="F23" s="250"/>
      <c r="G23" s="250"/>
    </row>
    <row r="24" spans="2:7" ht="17.100000000000001" customHeight="1" x14ac:dyDescent="0.2">
      <c r="B24" s="69" t="s">
        <v>5</v>
      </c>
      <c r="C24" s="285" t="s">
        <v>63</v>
      </c>
      <c r="D24" s="285"/>
      <c r="E24" s="285"/>
      <c r="F24" s="285"/>
      <c r="G24" s="285"/>
    </row>
    <row r="25" spans="2:7" ht="17.100000000000001" customHeight="1" x14ac:dyDescent="0.2">
      <c r="B25" s="69" t="s">
        <v>6</v>
      </c>
      <c r="C25" s="285" t="s">
        <v>259</v>
      </c>
      <c r="D25" s="285"/>
      <c r="E25" s="285"/>
      <c r="F25" s="285"/>
      <c r="G25" s="285"/>
    </row>
    <row r="26" spans="2:7" ht="17.100000000000001" customHeight="1" x14ac:dyDescent="0.2">
      <c r="B26" s="69" t="s">
        <v>7</v>
      </c>
      <c r="C26" s="285" t="s">
        <v>260</v>
      </c>
      <c r="D26" s="285"/>
      <c r="E26" s="285"/>
      <c r="F26" s="285"/>
      <c r="G26" s="285"/>
    </row>
    <row r="27" spans="2:7" ht="17.100000000000001" customHeight="1" x14ac:dyDescent="0.2">
      <c r="B27" s="69" t="s">
        <v>8</v>
      </c>
      <c r="C27" s="285" t="s">
        <v>1</v>
      </c>
      <c r="D27" s="285"/>
      <c r="E27" s="285"/>
      <c r="F27" s="285"/>
      <c r="G27" s="285"/>
    </row>
    <row r="28" spans="2:7" ht="17.100000000000001" customHeight="1" x14ac:dyDescent="0.2">
      <c r="B28" s="69"/>
      <c r="C28" s="68"/>
      <c r="D28" s="68"/>
      <c r="E28" s="68"/>
      <c r="F28" s="68"/>
      <c r="G28" s="68"/>
    </row>
    <row r="29" spans="2:7" ht="8.25" customHeight="1" x14ac:dyDescent="0.2"/>
    <row r="30" spans="2:7" ht="15" x14ac:dyDescent="0.25">
      <c r="F30" s="297" t="s">
        <v>33</v>
      </c>
      <c r="G30" s="297"/>
    </row>
    <row r="31" spans="2:7" ht="15" x14ac:dyDescent="0.25">
      <c r="F31" s="74" t="s">
        <v>46</v>
      </c>
      <c r="G31" s="74" t="s">
        <v>1</v>
      </c>
    </row>
    <row r="32" spans="2:7" ht="15" x14ac:dyDescent="0.25">
      <c r="F32" s="124">
        <v>2019</v>
      </c>
      <c r="G32" s="228">
        <v>-1</v>
      </c>
    </row>
    <row r="33" spans="6:7" x14ac:dyDescent="0.2">
      <c r="F33" s="53">
        <v>2018</v>
      </c>
      <c r="G33" s="86">
        <v>0.34</v>
      </c>
    </row>
    <row r="34" spans="6:7" x14ac:dyDescent="0.2">
      <c r="F34" s="80"/>
      <c r="G34" s="227"/>
    </row>
    <row r="35" spans="6:7" x14ac:dyDescent="0.2">
      <c r="F35" s="80"/>
      <c r="G35" s="227"/>
    </row>
    <row r="36" spans="6:7" x14ac:dyDescent="0.2">
      <c r="F36" s="80"/>
      <c r="G36" s="227"/>
    </row>
    <row r="37" spans="6:7" x14ac:dyDescent="0.2">
      <c r="F37" s="80"/>
      <c r="G37" s="227"/>
    </row>
    <row r="38" spans="6:7" x14ac:dyDescent="0.2">
      <c r="F38" s="80"/>
      <c r="G38" s="227"/>
    </row>
  </sheetData>
  <sheetProtection formatCells="0" formatColumns="0" formatRows="0" insertColumns="0" insertRows="0" insertHyperlinks="0" deleteColumns="0" deleteRows="0" sort="0" autoFilter="0" pivotTables="0"/>
  <mergeCells count="22">
    <mergeCell ref="F30:G30"/>
    <mergeCell ref="C26:G26"/>
    <mergeCell ref="C27:G27"/>
    <mergeCell ref="B12:G12"/>
    <mergeCell ref="B14:G14"/>
    <mergeCell ref="B21:G21"/>
    <mergeCell ref="C23:G23"/>
    <mergeCell ref="C24:G24"/>
    <mergeCell ref="C25:G25"/>
    <mergeCell ref="C8:D8"/>
    <mergeCell ref="E8:G8"/>
    <mergeCell ref="B9:B10"/>
    <mergeCell ref="C9:D10"/>
    <mergeCell ref="E9:G9"/>
    <mergeCell ref="E10:G10"/>
    <mergeCell ref="B7:D7"/>
    <mergeCell ref="E7:G7"/>
    <mergeCell ref="B2:G2"/>
    <mergeCell ref="B3:G3"/>
    <mergeCell ref="D4:E4"/>
    <mergeCell ref="F4:G4"/>
    <mergeCell ref="B6:G6"/>
  </mergeCells>
  <printOptions horizontalCentered="1"/>
  <pageMargins left="0.43307086614173229" right="0.35433070866141736" top="0.74803149606299213" bottom="0.55118110236220474" header="0.31496062992125984" footer="0.11811023622047245"/>
  <pageSetup scale="75" fitToHeight="0" orientation="landscape" r:id="rId1"/>
  <headerFooter>
    <oddHeader>&amp;C&amp;"Arial,Negrita"CUENTA PUBLICA 2019
INDICADORES DE RESULTADOS</oddHeader>
  </headerFooter>
  <rowBreaks count="1" manualBreakCount="1">
    <brk id="19" max="7"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B1:G28"/>
  <sheetViews>
    <sheetView view="pageLayout" topLeftCell="A13" zoomScale="110" zoomScaleNormal="80" zoomScalePageLayoutView="110" workbookViewId="0">
      <selection activeCell="G17" sqref="G17"/>
    </sheetView>
  </sheetViews>
  <sheetFormatPr baseColWidth="10" defaultColWidth="9.140625" defaultRowHeight="14.25" x14ac:dyDescent="0.2"/>
  <cols>
    <col min="1" max="1" width="0.140625" style="1" customWidth="1"/>
    <col min="2" max="2" width="22.140625" style="1" customWidth="1"/>
    <col min="3" max="3" width="30" style="1" customWidth="1"/>
    <col min="4" max="4" width="27.140625" style="1" customWidth="1"/>
    <col min="5" max="5" width="25.28515625" style="1" customWidth="1"/>
    <col min="6" max="6" width="28.85546875" style="1" customWidth="1"/>
    <col min="7" max="7" width="32.140625" style="1" customWidth="1"/>
    <col min="8" max="16384" width="9.140625" style="1"/>
  </cols>
  <sheetData>
    <row r="1" spans="2:7" ht="8.25" customHeight="1" x14ac:dyDescent="0.2"/>
    <row r="2" spans="2:7" ht="21.95" customHeight="1" x14ac:dyDescent="0.2">
      <c r="B2" s="270" t="s">
        <v>16</v>
      </c>
      <c r="C2" s="271"/>
      <c r="D2" s="271"/>
      <c r="E2" s="271"/>
      <c r="F2" s="271"/>
      <c r="G2" s="271"/>
    </row>
    <row r="3" spans="2:7" ht="15" x14ac:dyDescent="0.2">
      <c r="B3" s="270" t="s">
        <v>75</v>
      </c>
      <c r="C3" s="271"/>
      <c r="D3" s="271"/>
      <c r="E3" s="271"/>
      <c r="F3" s="271"/>
      <c r="G3" s="271"/>
    </row>
    <row r="4" spans="2:7" ht="96.75" customHeight="1" x14ac:dyDescent="0.2">
      <c r="B4" s="57" t="s">
        <v>70</v>
      </c>
      <c r="C4" s="18" t="s">
        <v>261</v>
      </c>
      <c r="D4" s="247" t="s">
        <v>11</v>
      </c>
      <c r="E4" s="252"/>
      <c r="F4" s="251" t="s">
        <v>71</v>
      </c>
      <c r="G4" s="252"/>
    </row>
    <row r="5" spans="2:7" ht="15" x14ac:dyDescent="0.2">
      <c r="B5" s="3"/>
      <c r="C5" s="3"/>
      <c r="D5" s="62"/>
      <c r="E5" s="63"/>
      <c r="F5" s="63"/>
      <c r="G5" s="63"/>
    </row>
    <row r="6" spans="2:7" ht="15" x14ac:dyDescent="0.2">
      <c r="B6" s="242" t="s">
        <v>0</v>
      </c>
      <c r="C6" s="272"/>
      <c r="D6" s="273"/>
      <c r="E6" s="274"/>
      <c r="F6" s="272"/>
      <c r="G6" s="273"/>
    </row>
    <row r="7" spans="2:7" ht="15" x14ac:dyDescent="0.2">
      <c r="B7" s="247" t="s">
        <v>13</v>
      </c>
      <c r="C7" s="248"/>
      <c r="D7" s="249"/>
      <c r="E7" s="247" t="s">
        <v>14</v>
      </c>
      <c r="F7" s="248"/>
      <c r="G7" s="249"/>
    </row>
    <row r="8" spans="2:7" ht="82.5" customHeight="1" x14ac:dyDescent="0.2">
      <c r="B8" s="7" t="s">
        <v>12</v>
      </c>
      <c r="C8" s="251" t="s">
        <v>76</v>
      </c>
      <c r="D8" s="252"/>
      <c r="E8" s="286" t="s">
        <v>228</v>
      </c>
      <c r="F8" s="287"/>
      <c r="G8" s="288"/>
    </row>
    <row r="9" spans="2:7" x14ac:dyDescent="0.2">
      <c r="B9" s="267" t="s">
        <v>109</v>
      </c>
      <c r="C9" s="269" t="s">
        <v>223</v>
      </c>
      <c r="D9" s="269"/>
      <c r="E9" s="247" t="s">
        <v>15</v>
      </c>
      <c r="F9" s="256"/>
      <c r="G9" s="252"/>
    </row>
    <row r="10" spans="2:7" ht="122.25" customHeight="1" x14ac:dyDescent="0.2">
      <c r="B10" s="268"/>
      <c r="C10" s="268"/>
      <c r="D10" s="268"/>
      <c r="E10" s="286" t="s">
        <v>229</v>
      </c>
      <c r="F10" s="287"/>
      <c r="G10" s="288"/>
    </row>
    <row r="11" spans="2:7" ht="15" x14ac:dyDescent="0.25">
      <c r="B11" s="260" t="s">
        <v>9</v>
      </c>
      <c r="C11" s="260"/>
      <c r="D11" s="260"/>
      <c r="E11" s="260"/>
      <c r="F11" s="260"/>
      <c r="G11" s="260"/>
    </row>
    <row r="12" spans="2:7" ht="10.5" customHeight="1" x14ac:dyDescent="0.2">
      <c r="B12" s="10"/>
      <c r="C12" s="10"/>
      <c r="D12" s="10"/>
      <c r="E12" s="10"/>
      <c r="F12" s="10"/>
      <c r="G12" s="10"/>
    </row>
    <row r="13" spans="2:7" ht="85.5" customHeight="1" x14ac:dyDescent="0.2">
      <c r="B13" s="261" t="s">
        <v>262</v>
      </c>
      <c r="C13" s="277"/>
      <c r="D13" s="277"/>
      <c r="E13" s="277"/>
      <c r="F13" s="277"/>
      <c r="G13" s="278"/>
    </row>
    <row r="15" spans="2:7" ht="19.5" customHeight="1" x14ac:dyDescent="0.2">
      <c r="B15" s="307"/>
      <c r="C15" s="308"/>
      <c r="D15" s="264" t="s">
        <v>263</v>
      </c>
      <c r="E15" s="266"/>
    </row>
    <row r="16" spans="2:7" ht="41.25" customHeight="1" x14ac:dyDescent="0.2">
      <c r="B16" s="45"/>
      <c r="C16" s="139"/>
      <c r="D16" s="75" t="s">
        <v>22</v>
      </c>
      <c r="E16" s="76">
        <v>1</v>
      </c>
    </row>
    <row r="17" spans="2:7" ht="42.75" customHeight="1" x14ac:dyDescent="0.2">
      <c r="B17" s="45"/>
      <c r="C17" s="139"/>
      <c r="D17" s="75" t="s">
        <v>23</v>
      </c>
      <c r="E17" s="76">
        <v>1</v>
      </c>
    </row>
    <row r="18" spans="2:7" ht="15" x14ac:dyDescent="0.25">
      <c r="B18" s="28"/>
      <c r="C18" s="140"/>
      <c r="D18" s="23" t="s">
        <v>25</v>
      </c>
      <c r="E18" s="77">
        <v>2</v>
      </c>
    </row>
    <row r="20" spans="2:7" ht="15" x14ac:dyDescent="0.2">
      <c r="B20" s="257" t="s">
        <v>18</v>
      </c>
      <c r="C20" s="298"/>
      <c r="D20" s="298"/>
      <c r="E20" s="298"/>
      <c r="F20" s="298"/>
      <c r="G20" s="299"/>
    </row>
    <row r="21" spans="2:7" ht="12" customHeight="1" x14ac:dyDescent="0.2"/>
    <row r="22" spans="2:7" ht="24" customHeight="1" x14ac:dyDescent="0.2">
      <c r="B22" s="65" t="s">
        <v>4</v>
      </c>
      <c r="C22" s="250" t="s">
        <v>48</v>
      </c>
      <c r="D22" s="250"/>
      <c r="E22" s="250"/>
      <c r="F22" s="250"/>
      <c r="G22" s="250"/>
    </row>
    <row r="23" spans="2:7" ht="17.100000000000001" customHeight="1" x14ac:dyDescent="0.2">
      <c r="B23" s="65" t="s">
        <v>5</v>
      </c>
      <c r="C23" s="285" t="s">
        <v>63</v>
      </c>
      <c r="D23" s="285"/>
      <c r="E23" s="285"/>
      <c r="F23" s="285"/>
      <c r="G23" s="285"/>
    </row>
    <row r="24" spans="2:7" ht="18" customHeight="1" x14ac:dyDescent="0.2">
      <c r="B24" s="65" t="s">
        <v>6</v>
      </c>
      <c r="C24" s="285" t="s">
        <v>259</v>
      </c>
      <c r="D24" s="285"/>
      <c r="E24" s="285"/>
      <c r="F24" s="285"/>
      <c r="G24" s="285"/>
    </row>
    <row r="25" spans="2:7" ht="17.100000000000001" customHeight="1" x14ac:dyDescent="0.2">
      <c r="B25" s="65" t="s">
        <v>7</v>
      </c>
      <c r="C25" s="306" t="s">
        <v>264</v>
      </c>
      <c r="D25" s="306"/>
      <c r="E25" s="306"/>
      <c r="F25" s="306"/>
      <c r="G25" s="306"/>
    </row>
    <row r="26" spans="2:7" ht="17.100000000000001" customHeight="1" x14ac:dyDescent="0.2">
      <c r="B26" s="65" t="s">
        <v>8</v>
      </c>
      <c r="C26" s="285" t="s">
        <v>1</v>
      </c>
      <c r="D26" s="285"/>
      <c r="E26" s="285"/>
      <c r="F26" s="285"/>
      <c r="G26" s="285"/>
    </row>
    <row r="27" spans="2:7" ht="17.100000000000001" customHeight="1" x14ac:dyDescent="0.2">
      <c r="B27" s="65"/>
      <c r="C27" s="64"/>
      <c r="D27" s="64"/>
      <c r="E27" s="64"/>
      <c r="F27" s="64"/>
      <c r="G27" s="64"/>
    </row>
    <row r="28" spans="2:7" ht="17.100000000000001" customHeight="1" x14ac:dyDescent="0.2">
      <c r="B28" s="65"/>
      <c r="C28" s="64"/>
      <c r="D28" s="64"/>
      <c r="E28" s="64"/>
      <c r="F28" s="64"/>
      <c r="G28" s="64"/>
    </row>
  </sheetData>
  <sheetProtection formatCells="0" formatColumns="0" formatRows="0" insertColumns="0" insertRows="0" insertHyperlinks="0" deleteColumns="0" deleteRows="0" sort="0" autoFilter="0" pivotTables="0"/>
  <mergeCells count="23">
    <mergeCell ref="B7:D7"/>
    <mergeCell ref="E7:G7"/>
    <mergeCell ref="B2:G2"/>
    <mergeCell ref="B3:G3"/>
    <mergeCell ref="D4:E4"/>
    <mergeCell ref="F4:G4"/>
    <mergeCell ref="B6:G6"/>
    <mergeCell ref="D15:E15"/>
    <mergeCell ref="C25:G25"/>
    <mergeCell ref="C26:G26"/>
    <mergeCell ref="C24:G24"/>
    <mergeCell ref="C8:D8"/>
    <mergeCell ref="E8:G8"/>
    <mergeCell ref="B11:G11"/>
    <mergeCell ref="B13:G13"/>
    <mergeCell ref="B20:G20"/>
    <mergeCell ref="C22:G22"/>
    <mergeCell ref="C23:G23"/>
    <mergeCell ref="B15:C15"/>
    <mergeCell ref="B9:B10"/>
    <mergeCell ref="C9:D10"/>
    <mergeCell ref="E9:G9"/>
    <mergeCell ref="E10:G10"/>
  </mergeCells>
  <printOptions horizontalCentered="1"/>
  <pageMargins left="0.43307086614173229" right="0.51181102362204722" top="0.74803149606299213" bottom="0.55118110236220474" header="0.31496062992125984" footer="0.11811023622047245"/>
  <pageSetup scale="75" fitToHeight="0" orientation="landscape" r:id="rId1"/>
  <headerFooter>
    <oddHeader>&amp;C&amp;"Arial,Negrita"CUENTA PUBLICA 2019
INDICADORES DE RESULTADOS</oddHeader>
  </headerFooter>
  <rowBreaks count="1" manualBreakCount="1">
    <brk id="18" max="7"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99"/>
  </sheetPr>
  <dimension ref="B1:G33"/>
  <sheetViews>
    <sheetView view="pageLayout" zoomScale="110" zoomScaleNormal="80" zoomScalePageLayoutView="110" workbookViewId="0">
      <selection activeCell="F41" sqref="F41"/>
    </sheetView>
  </sheetViews>
  <sheetFormatPr baseColWidth="10" defaultColWidth="9.140625" defaultRowHeight="14.25" x14ac:dyDescent="0.2"/>
  <cols>
    <col min="1" max="1" width="0.140625" style="1" customWidth="1"/>
    <col min="2" max="2" width="22.140625" style="1" customWidth="1"/>
    <col min="3" max="3" width="30" style="1" customWidth="1"/>
    <col min="4" max="4" width="27.140625" style="1" customWidth="1"/>
    <col min="5" max="5" width="25.28515625" style="1" customWidth="1"/>
    <col min="6" max="6" width="28.85546875" style="1" customWidth="1"/>
    <col min="7" max="7" width="32.140625" style="1" customWidth="1"/>
    <col min="8" max="16384" width="9.140625" style="1"/>
  </cols>
  <sheetData>
    <row r="1" spans="2:7" ht="8.25" customHeight="1" x14ac:dyDescent="0.2"/>
    <row r="2" spans="2:7" ht="21.95" customHeight="1" x14ac:dyDescent="0.2">
      <c r="B2" s="270" t="s">
        <v>16</v>
      </c>
      <c r="C2" s="271"/>
      <c r="D2" s="271"/>
      <c r="E2" s="271"/>
      <c r="F2" s="271"/>
      <c r="G2" s="271"/>
    </row>
    <row r="3" spans="2:7" ht="15" x14ac:dyDescent="0.2">
      <c r="B3" s="270" t="s">
        <v>75</v>
      </c>
      <c r="C3" s="271"/>
      <c r="D3" s="271"/>
      <c r="E3" s="271"/>
      <c r="F3" s="271"/>
      <c r="G3" s="271"/>
    </row>
    <row r="4" spans="2:7" ht="75" customHeight="1" x14ac:dyDescent="0.2">
      <c r="B4" s="57" t="s">
        <v>70</v>
      </c>
      <c r="C4" s="18" t="s">
        <v>265</v>
      </c>
      <c r="D4" s="247" t="s">
        <v>11</v>
      </c>
      <c r="E4" s="252"/>
      <c r="F4" s="251" t="s">
        <v>71</v>
      </c>
      <c r="G4" s="252"/>
    </row>
    <row r="5" spans="2:7" ht="15" x14ac:dyDescent="0.2">
      <c r="B5" s="3"/>
      <c r="C5" s="3"/>
      <c r="D5" s="213"/>
      <c r="E5" s="214"/>
      <c r="F5" s="214"/>
      <c r="G5" s="214"/>
    </row>
    <row r="6" spans="2:7" ht="15" x14ac:dyDescent="0.2">
      <c r="B6" s="242" t="s">
        <v>0</v>
      </c>
      <c r="C6" s="272"/>
      <c r="D6" s="273"/>
      <c r="E6" s="274"/>
      <c r="F6" s="272"/>
      <c r="G6" s="273"/>
    </row>
    <row r="7" spans="2:7" ht="15" x14ac:dyDescent="0.2">
      <c r="B7" s="247" t="s">
        <v>13</v>
      </c>
      <c r="C7" s="248"/>
      <c r="D7" s="249"/>
      <c r="E7" s="247" t="s">
        <v>14</v>
      </c>
      <c r="F7" s="248"/>
      <c r="G7" s="249"/>
    </row>
    <row r="8" spans="2:7" ht="82.5" customHeight="1" x14ac:dyDescent="0.2">
      <c r="B8" s="7" t="s">
        <v>12</v>
      </c>
      <c r="C8" s="251" t="s">
        <v>76</v>
      </c>
      <c r="D8" s="252"/>
      <c r="E8" s="286" t="s">
        <v>228</v>
      </c>
      <c r="F8" s="287"/>
      <c r="G8" s="288"/>
    </row>
    <row r="9" spans="2:7" x14ac:dyDescent="0.2">
      <c r="B9" s="267" t="s">
        <v>109</v>
      </c>
      <c r="C9" s="269" t="s">
        <v>223</v>
      </c>
      <c r="D9" s="269"/>
      <c r="E9" s="247" t="s">
        <v>15</v>
      </c>
      <c r="F9" s="256"/>
      <c r="G9" s="252"/>
    </row>
    <row r="10" spans="2:7" ht="122.25" customHeight="1" x14ac:dyDescent="0.2">
      <c r="B10" s="268"/>
      <c r="C10" s="268"/>
      <c r="D10" s="268"/>
      <c r="E10" s="286" t="s">
        <v>229</v>
      </c>
      <c r="F10" s="287"/>
      <c r="G10" s="288"/>
    </row>
    <row r="11" spans="2:7" ht="15" x14ac:dyDescent="0.25">
      <c r="B11" s="260" t="s">
        <v>9</v>
      </c>
      <c r="C11" s="260"/>
      <c r="D11" s="260"/>
      <c r="E11" s="260"/>
      <c r="F11" s="260"/>
      <c r="G11" s="260"/>
    </row>
    <row r="12" spans="2:7" ht="10.5" customHeight="1" x14ac:dyDescent="0.2">
      <c r="B12" s="10"/>
      <c r="C12" s="10"/>
      <c r="D12" s="10"/>
      <c r="E12" s="10"/>
      <c r="F12" s="10"/>
      <c r="G12" s="10"/>
    </row>
    <row r="13" spans="2:7" ht="85.5" customHeight="1" x14ac:dyDescent="0.2">
      <c r="B13" s="261" t="s">
        <v>267</v>
      </c>
      <c r="C13" s="277"/>
      <c r="D13" s="277"/>
      <c r="E13" s="277"/>
      <c r="F13" s="277"/>
      <c r="G13" s="278"/>
    </row>
    <row r="14" spans="2:7" ht="20.25" customHeight="1" x14ac:dyDescent="0.2">
      <c r="B14" s="104"/>
      <c r="C14" s="104"/>
      <c r="D14" s="104"/>
      <c r="E14" s="104"/>
      <c r="F14" s="104"/>
      <c r="G14" s="104"/>
    </row>
    <row r="16" spans="2:7" ht="19.5" customHeight="1" x14ac:dyDescent="0.2">
      <c r="B16" s="307"/>
      <c r="C16" s="308"/>
      <c r="D16" s="264" t="s">
        <v>266</v>
      </c>
      <c r="E16" s="266"/>
    </row>
    <row r="17" spans="2:7" ht="41.25" customHeight="1" x14ac:dyDescent="0.2">
      <c r="B17" s="45"/>
      <c r="C17" s="139"/>
      <c r="D17" s="12">
        <v>2019</v>
      </c>
      <c r="E17" s="230">
        <v>45</v>
      </c>
    </row>
    <row r="18" spans="2:7" ht="42.75" customHeight="1" x14ac:dyDescent="0.2">
      <c r="B18" s="45"/>
      <c r="C18" s="139"/>
      <c r="D18" s="75">
        <v>2018</v>
      </c>
      <c r="E18" s="76">
        <v>52</v>
      </c>
    </row>
    <row r="20" spans="2:7" ht="15" x14ac:dyDescent="0.2">
      <c r="B20" s="257" t="s">
        <v>268</v>
      </c>
      <c r="C20" s="298"/>
      <c r="D20" s="298"/>
      <c r="E20" s="298"/>
      <c r="F20" s="298"/>
      <c r="G20" s="299"/>
    </row>
    <row r="21" spans="2:7" ht="12" customHeight="1" x14ac:dyDescent="0.2"/>
    <row r="22" spans="2:7" ht="24" customHeight="1" x14ac:dyDescent="0.2">
      <c r="B22" s="215" t="s">
        <v>4</v>
      </c>
      <c r="C22" s="250" t="s">
        <v>48</v>
      </c>
      <c r="D22" s="250"/>
      <c r="E22" s="250"/>
      <c r="F22" s="250"/>
      <c r="G22" s="250"/>
    </row>
    <row r="23" spans="2:7" ht="17.100000000000001" customHeight="1" x14ac:dyDescent="0.2">
      <c r="B23" s="215" t="s">
        <v>5</v>
      </c>
      <c r="C23" s="285" t="s">
        <v>63</v>
      </c>
      <c r="D23" s="285"/>
      <c r="E23" s="285"/>
      <c r="F23" s="285"/>
      <c r="G23" s="285"/>
    </row>
    <row r="24" spans="2:7" ht="18" customHeight="1" x14ac:dyDescent="0.2">
      <c r="B24" s="215" t="s">
        <v>6</v>
      </c>
      <c r="C24" s="285" t="s">
        <v>3</v>
      </c>
      <c r="D24" s="285"/>
      <c r="E24" s="285"/>
      <c r="F24" s="285"/>
      <c r="G24" s="285"/>
    </row>
    <row r="25" spans="2:7" ht="17.100000000000001" customHeight="1" x14ac:dyDescent="0.2">
      <c r="B25" s="215" t="s">
        <v>7</v>
      </c>
      <c r="C25" s="285" t="s">
        <v>269</v>
      </c>
      <c r="D25" s="285"/>
      <c r="E25" s="285"/>
      <c r="F25" s="285"/>
      <c r="G25" s="285"/>
    </row>
    <row r="26" spans="2:7" ht="17.100000000000001" customHeight="1" x14ac:dyDescent="0.2">
      <c r="B26" s="215" t="s">
        <v>8</v>
      </c>
      <c r="C26" s="285" t="s">
        <v>1</v>
      </c>
      <c r="D26" s="285"/>
      <c r="E26" s="285"/>
      <c r="F26" s="285"/>
      <c r="G26" s="285"/>
    </row>
    <row r="27" spans="2:7" ht="17.100000000000001" customHeight="1" x14ac:dyDescent="0.2">
      <c r="B27" s="215"/>
      <c r="C27" s="216"/>
      <c r="D27" s="216"/>
      <c r="E27" s="216"/>
      <c r="F27" s="216"/>
      <c r="G27" s="216"/>
    </row>
    <row r="28" spans="2:7" ht="17.100000000000001" customHeight="1" x14ac:dyDescent="0.2">
      <c r="B28" s="215"/>
      <c r="C28" s="216"/>
      <c r="D28" s="216"/>
      <c r="E28" s="216"/>
      <c r="F28" s="216"/>
      <c r="G28" s="216"/>
    </row>
    <row r="29" spans="2:7" ht="17.100000000000001" customHeight="1" x14ac:dyDescent="0.2">
      <c r="B29" s="215"/>
      <c r="C29" s="216"/>
      <c r="D29" s="216"/>
      <c r="E29" s="216"/>
      <c r="F29" s="216"/>
      <c r="G29" s="216"/>
    </row>
    <row r="30" spans="2:7" ht="17.100000000000001" customHeight="1" x14ac:dyDescent="0.2">
      <c r="B30" s="215"/>
      <c r="C30" s="216"/>
      <c r="D30" s="216"/>
      <c r="E30" s="216"/>
      <c r="F30" s="264" t="s">
        <v>270</v>
      </c>
      <c r="G30" s="266"/>
    </row>
    <row r="31" spans="2:7" ht="15" x14ac:dyDescent="0.25">
      <c r="F31" s="231">
        <v>2019</v>
      </c>
      <c r="G31" s="233">
        <v>0.47</v>
      </c>
    </row>
    <row r="32" spans="2:7" x14ac:dyDescent="0.2">
      <c r="F32" s="232" t="s">
        <v>253</v>
      </c>
      <c r="G32" s="234">
        <v>0</v>
      </c>
    </row>
    <row r="33" spans="6:6" x14ac:dyDescent="0.2">
      <c r="F33" s="1" t="s">
        <v>271</v>
      </c>
    </row>
  </sheetData>
  <sheetProtection formatCells="0" formatColumns="0" formatRows="0" insertColumns="0" insertRows="0" insertHyperlinks="0" deleteColumns="0" deleteRows="0" sort="0" autoFilter="0" pivotTables="0"/>
  <mergeCells count="24">
    <mergeCell ref="C23:G23"/>
    <mergeCell ref="C24:G24"/>
    <mergeCell ref="C25:G25"/>
    <mergeCell ref="C26:G26"/>
    <mergeCell ref="F30:G30"/>
    <mergeCell ref="C22:G22"/>
    <mergeCell ref="C8:D8"/>
    <mergeCell ref="E8:G8"/>
    <mergeCell ref="B9:B10"/>
    <mergeCell ref="C9:D10"/>
    <mergeCell ref="E9:G9"/>
    <mergeCell ref="E10:G10"/>
    <mergeCell ref="B11:G11"/>
    <mergeCell ref="B13:G13"/>
    <mergeCell ref="B16:C16"/>
    <mergeCell ref="D16:E16"/>
    <mergeCell ref="B20:G20"/>
    <mergeCell ref="B7:D7"/>
    <mergeCell ref="E7:G7"/>
    <mergeCell ref="B2:G2"/>
    <mergeCell ref="B3:G3"/>
    <mergeCell ref="D4:E4"/>
    <mergeCell ref="F4:G4"/>
    <mergeCell ref="B6:G6"/>
  </mergeCells>
  <printOptions horizontalCentered="1"/>
  <pageMargins left="0.43307086614173229" right="0.51181102362204722" top="0.74803149606299213" bottom="0.55118110236220474" header="0.31496062992125984" footer="0.11811023622047245"/>
  <pageSetup scale="76" fitToHeight="0" orientation="landscape" r:id="rId1"/>
  <headerFooter>
    <oddHeader>&amp;C&amp;"Arial,Negrita"CUENTA PUBLICA 2019
INDICADORES DE RESULTADOS</oddHeader>
    <oddFooter>&amp;R&amp;P  de  &amp;N</oddFooter>
  </headerFooter>
  <rowBreaks count="1" manualBreakCount="1">
    <brk id="18" max="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26</vt:i4>
      </vt:variant>
    </vt:vector>
  </HeadingPairs>
  <TitlesOfParts>
    <vt:vector size="40" baseType="lpstr">
      <vt:lpstr>MIR FIN</vt:lpstr>
      <vt:lpstr>MIR PROPOSITO</vt:lpstr>
      <vt:lpstr>MIR C1</vt:lpstr>
      <vt:lpstr>MIR C2</vt:lpstr>
      <vt:lpstr>MIR C3</vt:lpstr>
      <vt:lpstr>MIR C4</vt:lpstr>
      <vt:lpstr>Actividad 1 C1</vt:lpstr>
      <vt:lpstr>Actividad 2 C1</vt:lpstr>
      <vt:lpstr>Actividad 1 C2</vt:lpstr>
      <vt:lpstr>Actividad 1 C3</vt:lpstr>
      <vt:lpstr>Actividad 2 C3</vt:lpstr>
      <vt:lpstr>Actividad 1 C4</vt:lpstr>
      <vt:lpstr>Actividad 2 C4</vt:lpstr>
      <vt:lpstr>Datos </vt:lpstr>
      <vt:lpstr>'Actividad 1 C1'!Área_de_impresión</vt:lpstr>
      <vt:lpstr>'Actividad 1 C2'!Área_de_impresión</vt:lpstr>
      <vt:lpstr>'Actividad 1 C3'!Área_de_impresión</vt:lpstr>
      <vt:lpstr>'Actividad 1 C4'!Área_de_impresión</vt:lpstr>
      <vt:lpstr>'Actividad 2 C1'!Área_de_impresión</vt:lpstr>
      <vt:lpstr>'Actividad 2 C3'!Área_de_impresión</vt:lpstr>
      <vt:lpstr>'Actividad 2 C4'!Área_de_impresión</vt:lpstr>
      <vt:lpstr>'MIR C1'!Área_de_impresión</vt:lpstr>
      <vt:lpstr>'MIR C2'!Área_de_impresión</vt:lpstr>
      <vt:lpstr>'MIR C3'!Área_de_impresión</vt:lpstr>
      <vt:lpstr>'MIR C4'!Área_de_impresión</vt:lpstr>
      <vt:lpstr>'MIR FIN'!Área_de_impresión</vt:lpstr>
      <vt:lpstr>'MIR PROPOSITO'!Área_de_impresión</vt:lpstr>
      <vt:lpstr>'Actividad 1 C1'!Títulos_a_imprimir</vt:lpstr>
      <vt:lpstr>'Actividad 1 C2'!Títulos_a_imprimir</vt:lpstr>
      <vt:lpstr>'Actividad 1 C3'!Títulos_a_imprimir</vt:lpstr>
      <vt:lpstr>'Actividad 1 C4'!Títulos_a_imprimir</vt:lpstr>
      <vt:lpstr>'Actividad 2 C1'!Títulos_a_imprimir</vt:lpstr>
      <vt:lpstr>'Actividad 2 C3'!Títulos_a_imprimir</vt:lpstr>
      <vt:lpstr>'Actividad 2 C4'!Títulos_a_imprimir</vt:lpstr>
      <vt:lpstr>'MIR C1'!Títulos_a_imprimir</vt:lpstr>
      <vt:lpstr>'MIR C2'!Títulos_a_imprimir</vt:lpstr>
      <vt:lpstr>'MIR C3'!Títulos_a_imprimir</vt:lpstr>
      <vt:lpstr>'MIR C4'!Títulos_a_imprimir</vt:lpstr>
      <vt:lpstr>'MIR FIN'!Títulos_a_imprimir</vt:lpstr>
      <vt:lpstr>'MIR PROPOSITO'!Títulos_a_imprimir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Karina García Pérez</dc:creator>
  <cp:lastModifiedBy>Alesi</cp:lastModifiedBy>
  <cp:lastPrinted>2020-02-05T19:47:13Z</cp:lastPrinted>
  <dcterms:created xsi:type="dcterms:W3CDTF">2013-10-07T19:07:58Z</dcterms:created>
  <dcterms:modified xsi:type="dcterms:W3CDTF">2020-02-05T20:40:50Z</dcterms:modified>
</cp:coreProperties>
</file>